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 activeTab="5"/>
  </bookViews>
  <sheets>
    <sheet name="Index" sheetId="9" r:id="rId1"/>
    <sheet name="Summary" sheetId="5" r:id="rId2"/>
    <sheet name="COUNTAIF" sheetId="1" r:id="rId3"/>
    <sheet name="Countifs" sheetId="2" r:id="rId4"/>
    <sheet name="Large &amp; Small" sheetId="3" r:id="rId5"/>
    <sheet name="Trim" sheetId="4" r:id="rId6"/>
  </sheets>
  <definedNames>
    <definedName name="_xlnm._FilterDatabase" localSheetId="2" hidden="1">COUNTAIF!$A$3:$AJ$11</definedName>
    <definedName name="_xlnm._FilterDatabase" localSheetId="3" hidden="1">Countifs!$K$3:$N$18</definedName>
  </definedNames>
  <calcPr calcId="144525"/>
</workbook>
</file>

<file path=xl/sharedStrings.xml><?xml version="1.0" encoding="utf-8"?>
<sst xmlns="http://schemas.openxmlformats.org/spreadsheetml/2006/main" count="513" uniqueCount="135">
  <si>
    <t>Sr No.</t>
  </si>
  <si>
    <t>Particulars</t>
  </si>
  <si>
    <t>Description</t>
  </si>
  <si>
    <t>Summary</t>
  </si>
  <si>
    <t>COUNTAIF</t>
  </si>
  <si>
    <t>COUNTIF is an Excel function to count cells in a range that meet a single condition.</t>
  </si>
  <si>
    <t>Countifs</t>
  </si>
  <si>
    <t>The Excel COUNTIFS function returns the count of cells that meet one or more criteria. COUNTIFS can be used with criteria based on dates, numbers, &amp; text.</t>
  </si>
  <si>
    <t>Large &amp; Small</t>
  </si>
  <si>
    <r>
      <rPr>
        <b/>
        <sz val="18"/>
        <color theme="5" tint="-0.249977111117893"/>
        <rFont val="Calibri"/>
        <charset val="134"/>
        <scheme val="minor"/>
      </rPr>
      <t xml:space="preserve">Large-The LARGE function returns numeric values based on their position in a list when sorted by value.    </t>
    </r>
    <r>
      <rPr>
        <b/>
        <sz val="18"/>
        <color theme="1"/>
        <rFont val="Calibri"/>
        <charset val="134"/>
        <scheme val="minor"/>
      </rPr>
      <t xml:space="preserve">                                                                                                                                       </t>
    </r>
    <r>
      <rPr>
        <b/>
        <sz val="18"/>
        <color theme="9" tint="-0.249977111117893"/>
        <rFont val="Calibri"/>
        <charset val="134"/>
        <scheme val="minor"/>
      </rPr>
      <t>Small- The small function can retrieve the smallest values from data based on rank.</t>
    </r>
  </si>
  <si>
    <t>Trim</t>
  </si>
  <si>
    <t>The Excel TRIM function strips extra spaces from text, leaving only a single space between words and no space characters at the start or end of the text</t>
  </si>
  <si>
    <t>Functions</t>
  </si>
  <si>
    <t>Trainer Name</t>
  </si>
  <si>
    <t>Days</t>
  </si>
  <si>
    <t>Shortcuts</t>
  </si>
  <si>
    <t>SN</t>
  </si>
  <si>
    <t>Function Name</t>
  </si>
  <si>
    <t>Keys</t>
  </si>
  <si>
    <t>COUNTIF</t>
  </si>
  <si>
    <t>(Mr. Raghuveer Singh)</t>
  </si>
  <si>
    <t>Alt+P</t>
  </si>
  <si>
    <t>Go to Page Layout tab</t>
  </si>
  <si>
    <t>COUNTIFS</t>
  </si>
  <si>
    <t>Alt+A</t>
  </si>
  <si>
    <t>Go to Data tab</t>
  </si>
  <si>
    <t>LARGE</t>
  </si>
  <si>
    <t>Alt+W</t>
  </si>
  <si>
    <t>View TAB</t>
  </si>
  <si>
    <t>SMALL</t>
  </si>
  <si>
    <t>Shift+F10</t>
  </si>
  <si>
    <t>Open context menu</t>
  </si>
  <si>
    <t>TRIM</t>
  </si>
  <si>
    <t>Alt+H, B</t>
  </si>
  <si>
    <t>Add borders</t>
  </si>
  <si>
    <t>COUNTIF is an Excel function to count cells in a range that meet a single condition</t>
  </si>
  <si>
    <t>COUNTIF(C4:AG4,"P")</t>
  </si>
  <si>
    <t>Full Name</t>
  </si>
  <si>
    <t xml:space="preserve">Location </t>
  </si>
  <si>
    <t>Present</t>
  </si>
  <si>
    <t>Absent</t>
  </si>
  <si>
    <t>Leave</t>
  </si>
  <si>
    <t>Off Days</t>
  </si>
  <si>
    <t>Total Days</t>
  </si>
  <si>
    <t>Shankar Lal</t>
  </si>
  <si>
    <t>Jaipur</t>
  </si>
  <si>
    <t>P</t>
  </si>
  <si>
    <t>Holiday</t>
  </si>
  <si>
    <t>A</t>
  </si>
  <si>
    <t>L</t>
  </si>
  <si>
    <t>Mahendra Kumar</t>
  </si>
  <si>
    <t>Ajmer</t>
  </si>
  <si>
    <t>Bhawani Kumawat</t>
  </si>
  <si>
    <t>Bharatpur</t>
  </si>
  <si>
    <t>Bheem Chauchan</t>
  </si>
  <si>
    <t xml:space="preserve">Dharamchand </t>
  </si>
  <si>
    <t>Rajesh Gurger</t>
  </si>
  <si>
    <t>Ratiram Sharma</t>
  </si>
  <si>
    <t>Jodhpur</t>
  </si>
  <si>
    <t>Vikram Singh</t>
  </si>
  <si>
    <t>RETAILER CODE</t>
  </si>
  <si>
    <t>Retailer Name</t>
  </si>
  <si>
    <t>Apr'20</t>
  </si>
  <si>
    <t>May'20</t>
  </si>
  <si>
    <t>Jun'20</t>
  </si>
  <si>
    <t>Jul'20</t>
  </si>
  <si>
    <t>Aug'20</t>
  </si>
  <si>
    <t>Sep'20</t>
  </si>
  <si>
    <t>Oct'20</t>
  </si>
  <si>
    <t>Nov'20</t>
  </si>
  <si>
    <t>Dec'20</t>
  </si>
  <si>
    <t>Jan'21</t>
  </si>
  <si>
    <t>Feb'21</t>
  </si>
  <si>
    <t>Mar'21</t>
  </si>
  <si>
    <t>COUNTIF(C15:N15,"&gt;50")</t>
  </si>
  <si>
    <t>&gt;=30</t>
  </si>
  <si>
    <t>810761XXXX</t>
  </si>
  <si>
    <t>VEERTEJAJI CEMENT AGENCY</t>
  </si>
  <si>
    <t>NANU RAM KUMAWAT</t>
  </si>
  <si>
    <t>Kumawat Stone Suppliers</t>
  </si>
  <si>
    <t>KUMAWAT TRADERS</t>
  </si>
  <si>
    <t>SUSHIL KUMAR</t>
  </si>
  <si>
    <t>SHANKER TRADERS</t>
  </si>
  <si>
    <t>SHRI BAJRANG B/M</t>
  </si>
  <si>
    <t>SHRI BALAJI B/M</t>
  </si>
  <si>
    <t>The Excel COUNTIFS function returns the count of cells that meet one or more criteria. COUNTIFS can be used with criteria based on dates, numbers, text, and other conditions.</t>
  </si>
  <si>
    <t>COUNTIFS(C26:C40,F26,D26:D40,"&gt;=50")</t>
  </si>
  <si>
    <t>Department</t>
  </si>
  <si>
    <t>COUNTIFS($A$4:$A$22,$D5,$B$4:$B$22,F$4)</t>
  </si>
  <si>
    <t>Taluka</t>
  </si>
  <si>
    <t>Avg Sale</t>
  </si>
  <si>
    <t>Avg Sale&gt;=50</t>
  </si>
  <si>
    <t>&lt;50</t>
  </si>
  <si>
    <t>Total</t>
  </si>
  <si>
    <t>Sales</t>
  </si>
  <si>
    <t>Location</t>
  </si>
  <si>
    <t>Finance</t>
  </si>
  <si>
    <t>HR</t>
  </si>
  <si>
    <t>Dhoplpur</t>
  </si>
  <si>
    <t>Alwar</t>
  </si>
  <si>
    <t>Udaipur</t>
  </si>
  <si>
    <t>Large-The LARGE function returns numeric values based on their position in a list when sorted by value.</t>
  </si>
  <si>
    <t>Small- The small function can retrieve the smallest values from data based on rank</t>
  </si>
  <si>
    <t>LARGE(B4:H4,1)</t>
  </si>
  <si>
    <t>SMALL(B4:H4,1)</t>
  </si>
  <si>
    <t>City</t>
  </si>
  <si>
    <t>Brand 1</t>
  </si>
  <si>
    <t>Brand 2</t>
  </si>
  <si>
    <t>Brand 3</t>
  </si>
  <si>
    <t>Brand 4</t>
  </si>
  <si>
    <t>Brand 5</t>
  </si>
  <si>
    <t>Brand 6</t>
  </si>
  <si>
    <t>Brand 7</t>
  </si>
  <si>
    <t>(Rank Top 3)                                     Large Formula</t>
  </si>
  <si>
    <t>(Rank Bottam 3)                                     Small Formula</t>
  </si>
  <si>
    <t>S Madhopur</t>
  </si>
  <si>
    <t>Dholpur</t>
  </si>
  <si>
    <t>H'garh</t>
  </si>
  <si>
    <t>Bikaner</t>
  </si>
  <si>
    <t>Sikar</t>
  </si>
  <si>
    <t>Kota</t>
  </si>
  <si>
    <t>Trim Formula</t>
  </si>
  <si>
    <t>TRIM(J5)</t>
  </si>
  <si>
    <t>Count</t>
  </si>
  <si>
    <t>Name</t>
  </si>
  <si>
    <t>Ram Kumar   Sharma</t>
  </si>
  <si>
    <t>Banswara</t>
  </si>
  <si>
    <t>Manoj  Jain</t>
  </si>
  <si>
    <t>Baran</t>
  </si>
  <si>
    <t xml:space="preserve">  Raghuveer   Singh</t>
  </si>
  <si>
    <t>Barmer</t>
  </si>
  <si>
    <t>Ajay  Sharma</t>
  </si>
  <si>
    <t xml:space="preserve">  Akshay Singh</t>
  </si>
  <si>
    <t>Bhilwara</t>
  </si>
  <si>
    <t xml:space="preserve">Nitesh    Joshi  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</si>
</sst>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dd/mmm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_ * #,##0_ ;_ * \-#,##0_ ;_ * &quot;-&quot;_ ;_ @_ "/>
    <numFmt numFmtId="181" formatCode="mmm/yy"/>
  </numFmts>
  <fonts count="36">
    <font>
      <sz val="11"/>
      <color theme="1"/>
      <name val="Calibri"/>
      <charset val="134"/>
      <scheme val="minor"/>
    </font>
    <font>
      <sz val="20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20"/>
      <color theme="0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0"/>
      <name val="Calibri"/>
      <charset val="134"/>
      <scheme val="minor"/>
    </font>
    <font>
      <sz val="20"/>
      <name val="Calibri"/>
      <charset val="134"/>
      <scheme val="minor"/>
    </font>
    <font>
      <sz val="20"/>
      <color indexed="8"/>
      <name val="Calibri"/>
      <charset val="134"/>
      <scheme val="minor"/>
    </font>
    <font>
      <b/>
      <u/>
      <sz val="14"/>
      <color theme="10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0"/>
      <name val="Arial"/>
      <charset val="134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5" tint="-0.249977111117893"/>
      <name val="Calibri"/>
      <charset val="134"/>
      <scheme val="minor"/>
    </font>
    <font>
      <b/>
      <sz val="18"/>
      <color theme="9" tint="-0.249977111117893"/>
      <name val="Calibri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73E3B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0" fontId="19" fillId="13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11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5" fillId="20" borderId="14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9" borderId="10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5" fillId="0" borderId="0"/>
    <xf numFmtId="0" fontId="19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7" fontId="5" fillId="3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/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center"/>
    </xf>
    <xf numFmtId="0" fontId="8" fillId="0" borderId="2" xfId="0" applyFont="1" applyBorder="1"/>
    <xf numFmtId="0" fontId="4" fillId="2" borderId="3" xfId="0" applyFont="1" applyFill="1" applyBorder="1" applyAlignment="1">
      <alignment horizontal="center"/>
    </xf>
    <xf numFmtId="1" fontId="9" fillId="2" borderId="1" xfId="51" applyNumberFormat="1" applyFont="1" applyFill="1" applyBorder="1" applyAlignment="1">
      <alignment horizontal="center" vertical="center" wrapText="1"/>
    </xf>
    <xf numFmtId="0" fontId="10" fillId="0" borderId="1" xfId="36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1" fillId="0" borderId="1" xfId="32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81" fontId="9" fillId="2" borderId="1" xfId="51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2" fillId="6" borderId="1" xfId="7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12" fillId="6" borderId="1" xfId="7" applyFont="1" applyFill="1" applyBorder="1" applyAlignment="1">
      <alignment horizontal="center" vertical="center" wrapText="1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Normal 2 3 2" xfId="36"/>
    <cellStyle name="20% - Accent2" xfId="37" builtinId="34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20% - Accent4" xfId="43" builtinId="42"/>
    <cellStyle name="40% - Accent4" xfId="44" builtinId="43"/>
    <cellStyle name="Accent5" xfId="45" builtinId="45"/>
    <cellStyle name="40% - Accent5" xfId="46" builtinId="47"/>
    <cellStyle name="60% - Accent5" xfId="47" builtinId="48"/>
    <cellStyle name="Accent6" xfId="48" builtinId="49"/>
    <cellStyle name="40% - Accent6" xfId="49" builtinId="51"/>
    <cellStyle name="60% - Accent6" xfId="50" builtinId="52"/>
    <cellStyle name="Normal 10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showGridLines="0" workbookViewId="0">
      <selection activeCell="D8" sqref="D8"/>
    </sheetView>
  </sheetViews>
  <sheetFormatPr defaultColWidth="9" defaultRowHeight="14.4" outlineLevelRow="5" outlineLevelCol="3"/>
  <cols>
    <col min="2" max="2" width="6.28703703703704" customWidth="1"/>
    <col min="3" max="3" width="12.8518518518519" customWidth="1"/>
    <col min="4" max="4" width="98" customWidth="1"/>
  </cols>
  <sheetData>
    <row r="1" ht="30" customHeight="1" spans="1:4">
      <c r="A1" s="48" t="s">
        <v>0</v>
      </c>
      <c r="B1" s="48"/>
      <c r="C1" s="48" t="s">
        <v>1</v>
      </c>
      <c r="D1" s="48" t="s">
        <v>2</v>
      </c>
    </row>
    <row r="2" ht="18" spans="1:4">
      <c r="A2" s="48">
        <v>1</v>
      </c>
      <c r="B2" s="48"/>
      <c r="C2" s="49" t="s">
        <v>3</v>
      </c>
      <c r="D2" s="48"/>
    </row>
    <row r="3" ht="46.8" spans="1:4">
      <c r="A3" s="48">
        <v>2</v>
      </c>
      <c r="B3" s="48"/>
      <c r="C3" s="49" t="s">
        <v>4</v>
      </c>
      <c r="D3" s="50" t="s">
        <v>5</v>
      </c>
    </row>
    <row r="4" ht="70.2" spans="1:4">
      <c r="A4" s="48">
        <v>3</v>
      </c>
      <c r="B4" s="48"/>
      <c r="C4" s="49" t="s">
        <v>6</v>
      </c>
      <c r="D4" s="50" t="s">
        <v>7</v>
      </c>
    </row>
    <row r="5" ht="93.6" spans="1:4">
      <c r="A5" s="48">
        <v>4</v>
      </c>
      <c r="B5" s="48"/>
      <c r="C5" s="51" t="s">
        <v>8</v>
      </c>
      <c r="D5" s="50" t="s">
        <v>9</v>
      </c>
    </row>
    <row r="6" ht="70.2" spans="1:4">
      <c r="A6" s="48">
        <v>5</v>
      </c>
      <c r="B6" s="48"/>
      <c r="C6" s="49" t="s">
        <v>10</v>
      </c>
      <c r="D6" s="50" t="s">
        <v>11</v>
      </c>
    </row>
  </sheetData>
  <mergeCells count="6">
    <mergeCell ref="A1:B1"/>
    <mergeCell ref="A2:B2"/>
    <mergeCell ref="A3:B3"/>
    <mergeCell ref="A4:B4"/>
    <mergeCell ref="A5:B5"/>
    <mergeCell ref="A6:B6"/>
  </mergeCells>
  <hyperlinks>
    <hyperlink ref="C6" location="'Trim'!A1" display="Trim"/>
    <hyperlink ref="C5" location="'Large &amp; Small'!A1" display="Large &amp; Small"/>
    <hyperlink ref="C4" location="'Countifs'!A1" display="Countifs"/>
    <hyperlink ref="C3" location="'COUNTAIF'!A1" display="COUNTAIF"/>
    <hyperlink ref="C2" location="'Summary'!A1" display="Summary"/>
  </hyperlink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G9"/>
  <sheetViews>
    <sheetView workbookViewId="0">
      <selection activeCell="E11" sqref="E11"/>
    </sheetView>
  </sheetViews>
  <sheetFormatPr defaultColWidth="9" defaultRowHeight="14.4" outlineLevelCol="6"/>
  <cols>
    <col min="2" max="2" width="6" customWidth="1"/>
    <col min="3" max="3" width="26.287037037037" customWidth="1"/>
    <col min="4" max="4" width="27.4259259259259" customWidth="1"/>
    <col min="5" max="5" width="9.28703703703704" customWidth="1"/>
    <col min="6" max="6" width="16.287037037037" customWidth="1"/>
    <col min="7" max="7" width="36.712962962963" customWidth="1"/>
  </cols>
  <sheetData>
    <row r="3" ht="25.8" spans="2:7">
      <c r="B3" s="37" t="s">
        <v>12</v>
      </c>
      <c r="C3" s="38"/>
      <c r="D3" s="39" t="s">
        <v>13</v>
      </c>
      <c r="E3" s="39" t="s">
        <v>14</v>
      </c>
      <c r="F3" s="40" t="s">
        <v>15</v>
      </c>
      <c r="G3" s="40"/>
    </row>
    <row r="4" ht="25.8" spans="2:7">
      <c r="B4" s="40" t="s">
        <v>16</v>
      </c>
      <c r="C4" s="40" t="s">
        <v>17</v>
      </c>
      <c r="D4" s="41"/>
      <c r="E4" s="41"/>
      <c r="F4" s="40" t="s">
        <v>18</v>
      </c>
      <c r="G4" s="40" t="s">
        <v>2</v>
      </c>
    </row>
    <row r="5" ht="25.8" spans="2:7">
      <c r="B5" s="40">
        <v>1</v>
      </c>
      <c r="C5" s="40" t="s">
        <v>19</v>
      </c>
      <c r="D5" s="42" t="s">
        <v>20</v>
      </c>
      <c r="E5" s="43">
        <v>6</v>
      </c>
      <c r="F5" s="40" t="s">
        <v>21</v>
      </c>
      <c r="G5" s="40" t="s">
        <v>22</v>
      </c>
    </row>
    <row r="6" ht="25.8" spans="2:7">
      <c r="B6" s="40">
        <v>2</v>
      </c>
      <c r="C6" s="40" t="s">
        <v>23</v>
      </c>
      <c r="D6" s="44"/>
      <c r="E6" s="45"/>
      <c r="F6" s="40" t="s">
        <v>24</v>
      </c>
      <c r="G6" s="40" t="s">
        <v>25</v>
      </c>
    </row>
    <row r="7" ht="25.8" spans="2:7">
      <c r="B7" s="40">
        <v>3</v>
      </c>
      <c r="C7" s="40" t="s">
        <v>26</v>
      </c>
      <c r="D7" s="44"/>
      <c r="E7" s="45"/>
      <c r="F7" s="40" t="s">
        <v>27</v>
      </c>
      <c r="G7" s="40" t="s">
        <v>28</v>
      </c>
    </row>
    <row r="8" ht="25.8" spans="2:7">
      <c r="B8" s="40">
        <v>4</v>
      </c>
      <c r="C8" s="40" t="s">
        <v>29</v>
      </c>
      <c r="D8" s="44"/>
      <c r="E8" s="45"/>
      <c r="F8" s="40" t="s">
        <v>30</v>
      </c>
      <c r="G8" s="40" t="s">
        <v>31</v>
      </c>
    </row>
    <row r="9" ht="25.8" spans="2:7">
      <c r="B9" s="40">
        <v>5</v>
      </c>
      <c r="C9" s="40" t="s">
        <v>32</v>
      </c>
      <c r="D9" s="46"/>
      <c r="E9" s="47"/>
      <c r="F9" s="40" t="s">
        <v>33</v>
      </c>
      <c r="G9" s="40" t="s">
        <v>34</v>
      </c>
    </row>
  </sheetData>
  <mergeCells count="6">
    <mergeCell ref="B3:C3"/>
    <mergeCell ref="F3:G3"/>
    <mergeCell ref="D3:D4"/>
    <mergeCell ref="D5:D9"/>
    <mergeCell ref="E3:E4"/>
    <mergeCell ref="E5:E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599993896298105"/>
  </sheetPr>
  <dimension ref="A1:AM22"/>
  <sheetViews>
    <sheetView topLeftCell="L2" workbookViewId="0">
      <selection activeCell="AL4" sqref="AL4"/>
    </sheetView>
  </sheetViews>
  <sheetFormatPr defaultColWidth="9" defaultRowHeight="14.4"/>
  <cols>
    <col min="1" max="1" width="31.4259259259259" customWidth="1"/>
    <col min="2" max="2" width="48.287037037037" customWidth="1"/>
    <col min="3" max="3" width="11.8518518518519" customWidth="1"/>
    <col min="4" max="4" width="13.287037037037" customWidth="1"/>
    <col min="5" max="6" width="11.8518518518519" customWidth="1"/>
    <col min="7" max="7" width="12.712962962963" customWidth="1"/>
    <col min="8" max="8" width="13" customWidth="1"/>
    <col min="9" max="9" width="13.1388888888889" customWidth="1"/>
    <col min="10" max="10" width="12.8518518518519" customWidth="1"/>
    <col min="11" max="11" width="13.287037037037" customWidth="1"/>
    <col min="12" max="15" width="14" customWidth="1"/>
    <col min="16" max="16" width="18.1388888888889" customWidth="1"/>
    <col min="17" max="17" width="16.287037037037" customWidth="1"/>
    <col min="18" max="33" width="14" customWidth="1"/>
    <col min="34" max="34" width="2.42592592592593" customWidth="1"/>
    <col min="35" max="35" width="15.8518518518519" customWidth="1"/>
    <col min="36" max="37" width="14.1388888888889" customWidth="1"/>
    <col min="38" max="38" width="14" customWidth="1"/>
    <col min="39" max="39" width="18.5740740740741" customWidth="1"/>
  </cols>
  <sheetData>
    <row r="1" hidden="1" spans="1:24">
      <c r="A1" t="s">
        <v>5</v>
      </c>
      <c r="X1" t="s">
        <v>35</v>
      </c>
    </row>
    <row r="2" ht="21" spans="35:37">
      <c r="AI2" s="36" t="s">
        <v>36</v>
      </c>
      <c r="AJ2" s="36"/>
      <c r="AK2" s="36"/>
    </row>
    <row r="3" ht="25.8" spans="1:39">
      <c r="A3" s="14" t="s">
        <v>37</v>
      </c>
      <c r="B3" s="14" t="s">
        <v>38</v>
      </c>
      <c r="C3" s="14">
        <v>44317</v>
      </c>
      <c r="D3" s="14">
        <f>C3+1</f>
        <v>44318</v>
      </c>
      <c r="E3" s="14">
        <f t="shared" ref="E3:AG3" si="0">D3+1</f>
        <v>44319</v>
      </c>
      <c r="F3" s="14">
        <f t="shared" si="0"/>
        <v>44320</v>
      </c>
      <c r="G3" s="14">
        <f t="shared" si="0"/>
        <v>44321</v>
      </c>
      <c r="H3" s="14">
        <f t="shared" si="0"/>
        <v>44322</v>
      </c>
      <c r="I3" s="14">
        <f t="shared" si="0"/>
        <v>44323</v>
      </c>
      <c r="J3" s="14">
        <f t="shared" si="0"/>
        <v>44324</v>
      </c>
      <c r="K3" s="14">
        <f t="shared" si="0"/>
        <v>44325</v>
      </c>
      <c r="L3" s="14">
        <f t="shared" si="0"/>
        <v>44326</v>
      </c>
      <c r="M3" s="14">
        <f t="shared" si="0"/>
        <v>44327</v>
      </c>
      <c r="N3" s="14">
        <f t="shared" si="0"/>
        <v>44328</v>
      </c>
      <c r="O3" s="14">
        <f t="shared" si="0"/>
        <v>44329</v>
      </c>
      <c r="P3" s="14">
        <f t="shared" si="0"/>
        <v>44330</v>
      </c>
      <c r="Q3" s="14">
        <f t="shared" si="0"/>
        <v>44331</v>
      </c>
      <c r="R3" s="14">
        <f t="shared" si="0"/>
        <v>44332</v>
      </c>
      <c r="S3" s="14">
        <f t="shared" si="0"/>
        <v>44333</v>
      </c>
      <c r="T3" s="14">
        <f t="shared" si="0"/>
        <v>44334</v>
      </c>
      <c r="U3" s="14">
        <f t="shared" si="0"/>
        <v>44335</v>
      </c>
      <c r="V3" s="14">
        <f t="shared" si="0"/>
        <v>44336</v>
      </c>
      <c r="W3" s="14">
        <f t="shared" si="0"/>
        <v>44337</v>
      </c>
      <c r="X3" s="14">
        <f t="shared" si="0"/>
        <v>44338</v>
      </c>
      <c r="Y3" s="14">
        <f t="shared" si="0"/>
        <v>44339</v>
      </c>
      <c r="Z3" s="14">
        <f t="shared" si="0"/>
        <v>44340</v>
      </c>
      <c r="AA3" s="14">
        <f t="shared" si="0"/>
        <v>44341</v>
      </c>
      <c r="AB3" s="14">
        <f t="shared" si="0"/>
        <v>44342</v>
      </c>
      <c r="AC3" s="14">
        <f t="shared" si="0"/>
        <v>44343</v>
      </c>
      <c r="AD3" s="14">
        <f t="shared" si="0"/>
        <v>44344</v>
      </c>
      <c r="AE3" s="14">
        <f t="shared" si="0"/>
        <v>44345</v>
      </c>
      <c r="AF3" s="14">
        <f t="shared" si="0"/>
        <v>44346</v>
      </c>
      <c r="AG3" s="14">
        <f t="shared" si="0"/>
        <v>44347</v>
      </c>
      <c r="AI3" s="15" t="s">
        <v>39</v>
      </c>
      <c r="AJ3" s="15" t="s">
        <v>40</v>
      </c>
      <c r="AK3" s="15" t="s">
        <v>41</v>
      </c>
      <c r="AL3" s="15" t="s">
        <v>42</v>
      </c>
      <c r="AM3" s="15" t="s">
        <v>43</v>
      </c>
    </row>
    <row r="4" ht="25.8" spans="1:39">
      <c r="A4" s="4" t="s">
        <v>44</v>
      </c>
      <c r="B4" s="4" t="s">
        <v>45</v>
      </c>
      <c r="C4" s="4" t="s">
        <v>46</v>
      </c>
      <c r="D4" s="4" t="s">
        <v>47</v>
      </c>
      <c r="E4" s="4" t="s">
        <v>46</v>
      </c>
      <c r="F4" s="4" t="s">
        <v>46</v>
      </c>
      <c r="G4" s="4" t="s">
        <v>46</v>
      </c>
      <c r="H4" s="4" t="s">
        <v>46</v>
      </c>
      <c r="I4" s="4" t="s">
        <v>46</v>
      </c>
      <c r="J4" s="4" t="s">
        <v>46</v>
      </c>
      <c r="K4" s="4" t="s">
        <v>47</v>
      </c>
      <c r="L4" s="4" t="s">
        <v>46</v>
      </c>
      <c r="M4" s="4" t="s">
        <v>46</v>
      </c>
      <c r="N4" s="4" t="s">
        <v>46</v>
      </c>
      <c r="O4" s="4" t="s">
        <v>46</v>
      </c>
      <c r="P4" s="4" t="s">
        <v>46</v>
      </c>
      <c r="Q4" s="4" t="s">
        <v>46</v>
      </c>
      <c r="R4" s="4" t="s">
        <v>47</v>
      </c>
      <c r="S4" s="4" t="s">
        <v>46</v>
      </c>
      <c r="T4" s="4" t="s">
        <v>46</v>
      </c>
      <c r="U4" s="4" t="s">
        <v>46</v>
      </c>
      <c r="V4" s="4" t="s">
        <v>48</v>
      </c>
      <c r="W4" s="4" t="s">
        <v>48</v>
      </c>
      <c r="X4" s="4" t="s">
        <v>48</v>
      </c>
      <c r="Y4" s="4" t="s">
        <v>47</v>
      </c>
      <c r="Z4" s="4" t="s">
        <v>48</v>
      </c>
      <c r="AA4" s="4" t="s">
        <v>46</v>
      </c>
      <c r="AB4" s="4" t="s">
        <v>46</v>
      </c>
      <c r="AC4" s="4" t="s">
        <v>49</v>
      </c>
      <c r="AD4" s="4" t="s">
        <v>46</v>
      </c>
      <c r="AE4" s="4" t="s">
        <v>48</v>
      </c>
      <c r="AF4" s="4" t="s">
        <v>47</v>
      </c>
      <c r="AG4" s="4" t="s">
        <v>46</v>
      </c>
      <c r="AI4" s="4">
        <f>COUNTIF($C$4:$AG$4,"P")</f>
        <v>20</v>
      </c>
      <c r="AJ4" s="4">
        <f>COUNTIF(C4:AG4,"A")</f>
        <v>5</v>
      </c>
      <c r="AK4" s="4">
        <f>COUNTIF(C4:AG4,"L")</f>
        <v>1</v>
      </c>
      <c r="AL4" s="4">
        <f>COUNTIF(C4:AG4,"Holiday")</f>
        <v>5</v>
      </c>
      <c r="AM4" s="4">
        <f>SUM(AI4:AL4)</f>
        <v>31</v>
      </c>
    </row>
    <row r="5" ht="25.8" spans="1:39">
      <c r="A5" s="4" t="s">
        <v>50</v>
      </c>
      <c r="B5" s="4" t="s">
        <v>51</v>
      </c>
      <c r="C5" s="4" t="s">
        <v>46</v>
      </c>
      <c r="D5" s="4" t="s">
        <v>47</v>
      </c>
      <c r="E5" s="4" t="s">
        <v>46</v>
      </c>
      <c r="F5" s="4" t="s">
        <v>46</v>
      </c>
      <c r="G5" s="4" t="s">
        <v>46</v>
      </c>
      <c r="H5" s="4" t="s">
        <v>46</v>
      </c>
      <c r="I5" s="4" t="s">
        <v>46</v>
      </c>
      <c r="J5" s="4" t="s">
        <v>46</v>
      </c>
      <c r="K5" s="4" t="s">
        <v>47</v>
      </c>
      <c r="L5" s="4" t="s">
        <v>46</v>
      </c>
      <c r="M5" s="4" t="s">
        <v>46</v>
      </c>
      <c r="N5" s="4" t="s">
        <v>46</v>
      </c>
      <c r="O5" s="4" t="s">
        <v>46</v>
      </c>
      <c r="P5" s="4" t="s">
        <v>46</v>
      </c>
      <c r="Q5" s="4" t="s">
        <v>46</v>
      </c>
      <c r="R5" s="4" t="s">
        <v>47</v>
      </c>
      <c r="S5" s="4" t="s">
        <v>46</v>
      </c>
      <c r="T5" s="4" t="s">
        <v>49</v>
      </c>
      <c r="U5" s="4" t="s">
        <v>46</v>
      </c>
      <c r="V5" s="4" t="s">
        <v>46</v>
      </c>
      <c r="W5" s="4" t="s">
        <v>46</v>
      </c>
      <c r="X5" s="4" t="s">
        <v>46</v>
      </c>
      <c r="Y5" s="4" t="s">
        <v>47</v>
      </c>
      <c r="Z5" s="4" t="s">
        <v>46</v>
      </c>
      <c r="AA5" s="4" t="s">
        <v>46</v>
      </c>
      <c r="AB5" s="4" t="s">
        <v>46</v>
      </c>
      <c r="AC5" s="4" t="s">
        <v>46</v>
      </c>
      <c r="AD5" s="4" t="s">
        <v>46</v>
      </c>
      <c r="AE5" s="4" t="s">
        <v>46</v>
      </c>
      <c r="AF5" s="4" t="s">
        <v>47</v>
      </c>
      <c r="AG5" s="4" t="s">
        <v>48</v>
      </c>
      <c r="AI5" s="4">
        <f t="shared" ref="AI5:AI11" si="1">COUNTIF(C5:AG5,"P")</f>
        <v>24</v>
      </c>
      <c r="AJ5" s="4">
        <f t="shared" ref="AJ5:AJ11" si="2">COUNTIF(C5:AG5,"A")</f>
        <v>1</v>
      </c>
      <c r="AK5" s="4">
        <f t="shared" ref="AK5:AK11" si="3">COUNTIF(C5:AG5,"L")</f>
        <v>1</v>
      </c>
      <c r="AL5" s="4">
        <f t="shared" ref="AL5:AL11" si="4">COUNTIF(C5:AG5,"Holiday")</f>
        <v>5</v>
      </c>
      <c r="AM5" s="4">
        <f t="shared" ref="AM5:AM11" si="5">SUM(AI5:AL5)</f>
        <v>31</v>
      </c>
    </row>
    <row r="6" ht="25.8" spans="1:39">
      <c r="A6" s="4" t="s">
        <v>52</v>
      </c>
      <c r="B6" s="4" t="s">
        <v>53</v>
      </c>
      <c r="C6" s="4" t="s">
        <v>46</v>
      </c>
      <c r="D6" s="4" t="s">
        <v>47</v>
      </c>
      <c r="E6" s="4" t="s">
        <v>46</v>
      </c>
      <c r="F6" s="4" t="s">
        <v>48</v>
      </c>
      <c r="G6" s="4" t="s">
        <v>46</v>
      </c>
      <c r="H6" s="4" t="s">
        <v>46</v>
      </c>
      <c r="I6" s="4" t="s">
        <v>46</v>
      </c>
      <c r="J6" s="4" t="s">
        <v>48</v>
      </c>
      <c r="K6" s="4" t="s">
        <v>47</v>
      </c>
      <c r="L6" s="4" t="s">
        <v>46</v>
      </c>
      <c r="M6" s="4" t="s">
        <v>46</v>
      </c>
      <c r="N6" s="4" t="s">
        <v>48</v>
      </c>
      <c r="O6" s="4" t="s">
        <v>46</v>
      </c>
      <c r="P6" s="4" t="s">
        <v>46</v>
      </c>
      <c r="Q6" s="4" t="s">
        <v>46</v>
      </c>
      <c r="R6" s="4" t="s">
        <v>47</v>
      </c>
      <c r="S6" s="4" t="s">
        <v>48</v>
      </c>
      <c r="T6" s="4" t="s">
        <v>46</v>
      </c>
      <c r="U6" s="4" t="s">
        <v>46</v>
      </c>
      <c r="V6" s="4" t="s">
        <v>46</v>
      </c>
      <c r="W6" s="4" t="s">
        <v>46</v>
      </c>
      <c r="X6" s="4" t="s">
        <v>46</v>
      </c>
      <c r="Y6" s="4" t="s">
        <v>47</v>
      </c>
      <c r="Z6" s="4" t="s">
        <v>49</v>
      </c>
      <c r="AA6" s="4" t="s">
        <v>46</v>
      </c>
      <c r="AB6" s="4" t="s">
        <v>46</v>
      </c>
      <c r="AC6" s="4" t="s">
        <v>46</v>
      </c>
      <c r="AD6" s="4" t="s">
        <v>46</v>
      </c>
      <c r="AE6" s="4" t="s">
        <v>46</v>
      </c>
      <c r="AF6" s="4" t="s">
        <v>47</v>
      </c>
      <c r="AG6" s="4" t="s">
        <v>46</v>
      </c>
      <c r="AI6" s="4">
        <f t="shared" si="1"/>
        <v>21</v>
      </c>
      <c r="AJ6" s="4">
        <f t="shared" si="2"/>
        <v>4</v>
      </c>
      <c r="AK6" s="4">
        <f t="shared" si="3"/>
        <v>1</v>
      </c>
      <c r="AL6" s="4">
        <f t="shared" si="4"/>
        <v>5</v>
      </c>
      <c r="AM6" s="4">
        <f t="shared" si="5"/>
        <v>31</v>
      </c>
    </row>
    <row r="7" ht="25.8" spans="1:39">
      <c r="A7" s="4" t="s">
        <v>54</v>
      </c>
      <c r="B7" s="4" t="s">
        <v>45</v>
      </c>
      <c r="C7" s="4" t="s">
        <v>48</v>
      </c>
      <c r="D7" s="4" t="s">
        <v>47</v>
      </c>
      <c r="E7" s="4" t="s">
        <v>46</v>
      </c>
      <c r="F7" s="4" t="s">
        <v>46</v>
      </c>
      <c r="G7" s="4" t="s">
        <v>46</v>
      </c>
      <c r="H7" s="4" t="s">
        <v>46</v>
      </c>
      <c r="I7" s="4" t="s">
        <v>48</v>
      </c>
      <c r="J7" s="4" t="s">
        <v>46</v>
      </c>
      <c r="K7" s="4" t="s">
        <v>47</v>
      </c>
      <c r="L7" s="4" t="s">
        <v>46</v>
      </c>
      <c r="M7" s="4" t="s">
        <v>48</v>
      </c>
      <c r="N7" s="4" t="s">
        <v>46</v>
      </c>
      <c r="O7" s="4" t="s">
        <v>46</v>
      </c>
      <c r="P7" s="4" t="s">
        <v>46</v>
      </c>
      <c r="Q7" s="4" t="s">
        <v>48</v>
      </c>
      <c r="R7" s="4" t="s">
        <v>47</v>
      </c>
      <c r="S7" s="4" t="s">
        <v>46</v>
      </c>
      <c r="T7" s="4" t="s">
        <v>46</v>
      </c>
      <c r="U7" s="4" t="s">
        <v>48</v>
      </c>
      <c r="V7" s="4" t="s">
        <v>46</v>
      </c>
      <c r="W7" s="4" t="s">
        <v>48</v>
      </c>
      <c r="X7" s="4" t="s">
        <v>48</v>
      </c>
      <c r="Y7" s="4" t="s">
        <v>47</v>
      </c>
      <c r="Z7" s="4" t="s">
        <v>46</v>
      </c>
      <c r="AA7" s="4" t="s">
        <v>46</v>
      </c>
      <c r="AB7" s="4" t="s">
        <v>46</v>
      </c>
      <c r="AC7" s="4" t="s">
        <v>46</v>
      </c>
      <c r="AD7" s="4" t="s">
        <v>46</v>
      </c>
      <c r="AE7" s="4" t="s">
        <v>46</v>
      </c>
      <c r="AF7" s="4" t="s">
        <v>47</v>
      </c>
      <c r="AG7" s="4" t="s">
        <v>46</v>
      </c>
      <c r="AI7" s="4">
        <f t="shared" si="1"/>
        <v>19</v>
      </c>
      <c r="AJ7" s="4">
        <f t="shared" si="2"/>
        <v>7</v>
      </c>
      <c r="AK7" s="4">
        <f t="shared" si="3"/>
        <v>0</v>
      </c>
      <c r="AL7" s="4">
        <f t="shared" si="4"/>
        <v>5</v>
      </c>
      <c r="AM7" s="4">
        <f t="shared" si="5"/>
        <v>31</v>
      </c>
    </row>
    <row r="8" ht="25.8" spans="1:39">
      <c r="A8" s="4" t="s">
        <v>55</v>
      </c>
      <c r="B8" s="4" t="s">
        <v>45</v>
      </c>
      <c r="C8" s="4" t="s">
        <v>46</v>
      </c>
      <c r="D8" s="4" t="s">
        <v>47</v>
      </c>
      <c r="E8" s="4" t="s">
        <v>46</v>
      </c>
      <c r="F8" s="4" t="s">
        <v>46</v>
      </c>
      <c r="G8" s="4" t="s">
        <v>46</v>
      </c>
      <c r="H8" s="4" t="s">
        <v>46</v>
      </c>
      <c r="I8" s="4" t="s">
        <v>46</v>
      </c>
      <c r="J8" s="4" t="s">
        <v>46</v>
      </c>
      <c r="K8" s="4" t="s">
        <v>47</v>
      </c>
      <c r="L8" s="4" t="s">
        <v>46</v>
      </c>
      <c r="M8" s="4" t="s">
        <v>46</v>
      </c>
      <c r="N8" s="4" t="s">
        <v>46</v>
      </c>
      <c r="O8" s="4" t="s">
        <v>46</v>
      </c>
      <c r="P8" s="4" t="s">
        <v>46</v>
      </c>
      <c r="Q8" s="4" t="s">
        <v>46</v>
      </c>
      <c r="R8" s="4" t="s">
        <v>47</v>
      </c>
      <c r="S8" s="4" t="s">
        <v>46</v>
      </c>
      <c r="T8" s="4" t="s">
        <v>46</v>
      </c>
      <c r="U8" s="4" t="s">
        <v>46</v>
      </c>
      <c r="V8" s="4" t="s">
        <v>46</v>
      </c>
      <c r="W8" s="4" t="s">
        <v>46</v>
      </c>
      <c r="X8" s="4" t="s">
        <v>46</v>
      </c>
      <c r="Y8" s="4" t="s">
        <v>47</v>
      </c>
      <c r="Z8" s="4" t="s">
        <v>46</v>
      </c>
      <c r="AA8" s="4" t="s">
        <v>46</v>
      </c>
      <c r="AB8" s="4" t="s">
        <v>48</v>
      </c>
      <c r="AC8" s="4" t="s">
        <v>46</v>
      </c>
      <c r="AD8" s="4" t="s">
        <v>48</v>
      </c>
      <c r="AE8" s="4" t="s">
        <v>46</v>
      </c>
      <c r="AF8" s="4" t="s">
        <v>47</v>
      </c>
      <c r="AG8" s="4" t="s">
        <v>46</v>
      </c>
      <c r="AI8" s="4">
        <f t="shared" si="1"/>
        <v>24</v>
      </c>
      <c r="AJ8" s="4">
        <f t="shared" si="2"/>
        <v>2</v>
      </c>
      <c r="AK8" s="4">
        <f t="shared" si="3"/>
        <v>0</v>
      </c>
      <c r="AL8" s="4">
        <f t="shared" si="4"/>
        <v>5</v>
      </c>
      <c r="AM8" s="4">
        <f t="shared" si="5"/>
        <v>31</v>
      </c>
    </row>
    <row r="9" ht="25.8" spans="1:39">
      <c r="A9" s="4" t="s">
        <v>56</v>
      </c>
      <c r="B9" s="4" t="s">
        <v>45</v>
      </c>
      <c r="C9" s="4" t="s">
        <v>46</v>
      </c>
      <c r="D9" s="4" t="s">
        <v>47</v>
      </c>
      <c r="E9" s="4" t="s">
        <v>46</v>
      </c>
      <c r="F9" s="4" t="s">
        <v>46</v>
      </c>
      <c r="G9" s="4" t="s">
        <v>46</v>
      </c>
      <c r="H9" s="4" t="s">
        <v>46</v>
      </c>
      <c r="I9" s="4" t="s">
        <v>46</v>
      </c>
      <c r="J9" s="4" t="s">
        <v>46</v>
      </c>
      <c r="K9" s="4" t="s">
        <v>47</v>
      </c>
      <c r="L9" s="4" t="s">
        <v>48</v>
      </c>
      <c r="M9" s="4" t="s">
        <v>46</v>
      </c>
      <c r="N9" s="4" t="s">
        <v>46</v>
      </c>
      <c r="O9" s="4" t="s">
        <v>46</v>
      </c>
      <c r="P9" s="4" t="s">
        <v>46</v>
      </c>
      <c r="Q9" s="4" t="s">
        <v>46</v>
      </c>
      <c r="R9" s="4" t="s">
        <v>47</v>
      </c>
      <c r="S9" s="4" t="s">
        <v>46</v>
      </c>
      <c r="T9" s="4" t="s">
        <v>46</v>
      </c>
      <c r="U9" s="4" t="s">
        <v>46</v>
      </c>
      <c r="V9" s="4" t="s">
        <v>46</v>
      </c>
      <c r="W9" s="4" t="s">
        <v>46</v>
      </c>
      <c r="X9" s="4" t="s">
        <v>46</v>
      </c>
      <c r="Y9" s="4" t="s">
        <v>47</v>
      </c>
      <c r="Z9" s="4" t="s">
        <v>46</v>
      </c>
      <c r="AA9" s="4" t="s">
        <v>46</v>
      </c>
      <c r="AB9" s="4" t="s">
        <v>46</v>
      </c>
      <c r="AC9" s="4" t="s">
        <v>49</v>
      </c>
      <c r="AD9" s="4" t="s">
        <v>46</v>
      </c>
      <c r="AE9" s="4" t="s">
        <v>46</v>
      </c>
      <c r="AF9" s="4" t="s">
        <v>47</v>
      </c>
      <c r="AG9" s="4" t="s">
        <v>46</v>
      </c>
      <c r="AI9" s="4">
        <f t="shared" si="1"/>
        <v>24</v>
      </c>
      <c r="AJ9" s="4">
        <f t="shared" si="2"/>
        <v>1</v>
      </c>
      <c r="AK9" s="4">
        <f t="shared" si="3"/>
        <v>1</v>
      </c>
      <c r="AL9" s="4">
        <f t="shared" si="4"/>
        <v>5</v>
      </c>
      <c r="AM9" s="4">
        <f t="shared" si="5"/>
        <v>31</v>
      </c>
    </row>
    <row r="10" ht="25.8" spans="1:39">
      <c r="A10" s="4" t="s">
        <v>57</v>
      </c>
      <c r="B10" s="4" t="s">
        <v>58</v>
      </c>
      <c r="C10" s="4" t="s">
        <v>46</v>
      </c>
      <c r="D10" s="4" t="s">
        <v>47</v>
      </c>
      <c r="E10" s="4" t="s">
        <v>46</v>
      </c>
      <c r="F10" s="4" t="s">
        <v>48</v>
      </c>
      <c r="G10" s="4" t="s">
        <v>46</v>
      </c>
      <c r="H10" s="4" t="s">
        <v>48</v>
      </c>
      <c r="I10" s="4" t="s">
        <v>46</v>
      </c>
      <c r="J10" s="4" t="s">
        <v>46</v>
      </c>
      <c r="K10" s="4" t="s">
        <v>47</v>
      </c>
      <c r="L10" s="4" t="s">
        <v>46</v>
      </c>
      <c r="M10" s="4" t="s">
        <v>46</v>
      </c>
      <c r="N10" s="4" t="s">
        <v>46</v>
      </c>
      <c r="O10" s="4" t="s">
        <v>46</v>
      </c>
      <c r="P10" s="4" t="s">
        <v>46</v>
      </c>
      <c r="Q10" s="4" t="s">
        <v>46</v>
      </c>
      <c r="R10" s="4" t="s">
        <v>47</v>
      </c>
      <c r="S10" s="4" t="s">
        <v>49</v>
      </c>
      <c r="T10" s="4" t="s">
        <v>46</v>
      </c>
      <c r="U10" s="4" t="s">
        <v>46</v>
      </c>
      <c r="V10" s="4" t="s">
        <v>46</v>
      </c>
      <c r="W10" s="4" t="s">
        <v>46</v>
      </c>
      <c r="X10" s="4" t="s">
        <v>46</v>
      </c>
      <c r="Y10" s="4" t="s">
        <v>47</v>
      </c>
      <c r="Z10" s="4" t="s">
        <v>49</v>
      </c>
      <c r="AA10" s="4" t="s">
        <v>46</v>
      </c>
      <c r="AB10" s="4" t="s">
        <v>46</v>
      </c>
      <c r="AC10" s="4" t="s">
        <v>46</v>
      </c>
      <c r="AD10" s="4" t="s">
        <v>46</v>
      </c>
      <c r="AE10" s="4" t="s">
        <v>46</v>
      </c>
      <c r="AF10" s="4" t="s">
        <v>47</v>
      </c>
      <c r="AG10" s="4" t="s">
        <v>48</v>
      </c>
      <c r="AI10" s="4">
        <f t="shared" si="1"/>
        <v>21</v>
      </c>
      <c r="AJ10" s="4">
        <f t="shared" si="2"/>
        <v>3</v>
      </c>
      <c r="AK10" s="4">
        <f t="shared" si="3"/>
        <v>2</v>
      </c>
      <c r="AL10" s="4">
        <f t="shared" si="4"/>
        <v>5</v>
      </c>
      <c r="AM10" s="4">
        <f t="shared" si="5"/>
        <v>31</v>
      </c>
    </row>
    <row r="11" ht="25.8" spans="1:39">
      <c r="A11" s="4" t="s">
        <v>59</v>
      </c>
      <c r="B11" s="4" t="s">
        <v>53</v>
      </c>
      <c r="C11" s="4" t="s">
        <v>46</v>
      </c>
      <c r="D11" s="4" t="s">
        <v>47</v>
      </c>
      <c r="E11" s="4" t="s">
        <v>46</v>
      </c>
      <c r="F11" s="4" t="s">
        <v>46</v>
      </c>
      <c r="G11" s="4" t="s">
        <v>46</v>
      </c>
      <c r="H11" s="4" t="s">
        <v>46</v>
      </c>
      <c r="I11" s="4" t="s">
        <v>46</v>
      </c>
      <c r="J11" s="4" t="s">
        <v>46</v>
      </c>
      <c r="K11" s="4" t="s">
        <v>47</v>
      </c>
      <c r="L11" s="4" t="s">
        <v>46</v>
      </c>
      <c r="M11" s="4" t="s">
        <v>46</v>
      </c>
      <c r="N11" s="4" t="s">
        <v>46</v>
      </c>
      <c r="O11" s="4" t="s">
        <v>46</v>
      </c>
      <c r="P11" s="4" t="s">
        <v>46</v>
      </c>
      <c r="Q11" s="4" t="s">
        <v>46</v>
      </c>
      <c r="R11" s="4" t="s">
        <v>47</v>
      </c>
      <c r="S11" s="4" t="s">
        <v>46</v>
      </c>
      <c r="T11" s="4" t="s">
        <v>46</v>
      </c>
      <c r="U11" s="4" t="s">
        <v>46</v>
      </c>
      <c r="V11" s="4" t="s">
        <v>46</v>
      </c>
      <c r="W11" s="4" t="s">
        <v>46</v>
      </c>
      <c r="X11" s="4" t="s">
        <v>46</v>
      </c>
      <c r="Y11" s="4" t="s">
        <v>47</v>
      </c>
      <c r="Z11" s="4" t="s">
        <v>46</v>
      </c>
      <c r="AA11" s="4" t="s">
        <v>46</v>
      </c>
      <c r="AB11" s="4" t="s">
        <v>46</v>
      </c>
      <c r="AC11" s="4" t="s">
        <v>46</v>
      </c>
      <c r="AD11" s="4" t="s">
        <v>46</v>
      </c>
      <c r="AE11" s="4" t="s">
        <v>46</v>
      </c>
      <c r="AF11" s="4" t="s">
        <v>47</v>
      </c>
      <c r="AG11" s="4" t="s">
        <v>48</v>
      </c>
      <c r="AI11" s="4">
        <f t="shared" si="1"/>
        <v>25</v>
      </c>
      <c r="AJ11" s="4">
        <f t="shared" si="2"/>
        <v>1</v>
      </c>
      <c r="AK11" s="4">
        <f t="shared" si="3"/>
        <v>0</v>
      </c>
      <c r="AL11" s="4">
        <f t="shared" si="4"/>
        <v>5</v>
      </c>
      <c r="AM11" s="4">
        <f t="shared" si="5"/>
        <v>31</v>
      </c>
    </row>
    <row r="14" ht="63" spans="1:17">
      <c r="A14" s="24" t="s">
        <v>60</v>
      </c>
      <c r="B14" s="24" t="s">
        <v>61</v>
      </c>
      <c r="C14" s="24" t="s">
        <v>62</v>
      </c>
      <c r="D14" s="32" t="s">
        <v>63</v>
      </c>
      <c r="E14" s="24" t="s">
        <v>64</v>
      </c>
      <c r="F14" s="24" t="s">
        <v>65</v>
      </c>
      <c r="G14" s="24" t="s">
        <v>66</v>
      </c>
      <c r="H14" s="24" t="s">
        <v>67</v>
      </c>
      <c r="I14" s="24" t="s">
        <v>68</v>
      </c>
      <c r="J14" s="24" t="s">
        <v>69</v>
      </c>
      <c r="K14" s="24" t="s">
        <v>70</v>
      </c>
      <c r="L14" s="24" t="s">
        <v>71</v>
      </c>
      <c r="M14" s="24" t="s">
        <v>72</v>
      </c>
      <c r="N14" s="24" t="s">
        <v>73</v>
      </c>
      <c r="P14" s="33" t="s">
        <v>74</v>
      </c>
      <c r="Q14" s="35" t="s">
        <v>75</v>
      </c>
    </row>
    <row r="15" ht="25.8" spans="1:16">
      <c r="A15" s="25" t="s">
        <v>76</v>
      </c>
      <c r="B15" s="26" t="s">
        <v>77</v>
      </c>
      <c r="C15" s="27">
        <v>0</v>
      </c>
      <c r="D15" s="27">
        <v>90</v>
      </c>
      <c r="E15" s="27">
        <v>120</v>
      </c>
      <c r="F15" s="27">
        <v>83.5</v>
      </c>
      <c r="G15" s="27">
        <v>80</v>
      </c>
      <c r="H15" s="27">
        <v>86</v>
      </c>
      <c r="I15" s="27">
        <v>91.45</v>
      </c>
      <c r="J15" s="27">
        <v>15</v>
      </c>
      <c r="K15" s="27">
        <v>9.95</v>
      </c>
      <c r="L15" s="27">
        <v>31.5</v>
      </c>
      <c r="M15" s="27">
        <v>41.5</v>
      </c>
      <c r="N15" s="27">
        <v>47.5</v>
      </c>
      <c r="P15" s="34">
        <f>COUNTIF(C15:N15,"&gt;=30")</f>
        <v>9</v>
      </c>
    </row>
    <row r="16" ht="25.8" spans="1:16">
      <c r="A16" s="25" t="s">
        <v>76</v>
      </c>
      <c r="B16" s="26" t="s">
        <v>78</v>
      </c>
      <c r="C16" s="27">
        <v>0</v>
      </c>
      <c r="D16" s="27">
        <v>17.5</v>
      </c>
      <c r="E16" s="27">
        <v>50</v>
      </c>
      <c r="F16" s="27">
        <v>59.75</v>
      </c>
      <c r="G16" s="27">
        <v>65</v>
      </c>
      <c r="H16" s="27">
        <v>73</v>
      </c>
      <c r="I16" s="27">
        <v>67.5</v>
      </c>
      <c r="J16" s="27">
        <v>52.75</v>
      </c>
      <c r="K16" s="27">
        <v>30</v>
      </c>
      <c r="L16" s="27">
        <v>72</v>
      </c>
      <c r="M16" s="27">
        <v>33</v>
      </c>
      <c r="N16" s="27">
        <v>30</v>
      </c>
      <c r="P16" s="34">
        <f t="shared" ref="P16:P22" si="6">COUNTIF(C16:N16,"&gt;=30")</f>
        <v>10</v>
      </c>
    </row>
    <row r="17" ht="25.8" spans="1:16">
      <c r="A17" s="25" t="s">
        <v>76</v>
      </c>
      <c r="B17" s="28" t="s">
        <v>79</v>
      </c>
      <c r="C17" s="27">
        <v>35</v>
      </c>
      <c r="D17" s="27">
        <v>62.5</v>
      </c>
      <c r="E17" s="27">
        <v>120</v>
      </c>
      <c r="F17" s="27">
        <v>76</v>
      </c>
      <c r="G17" s="27">
        <v>32.5</v>
      </c>
      <c r="H17" s="27">
        <v>57.5</v>
      </c>
      <c r="I17" s="27">
        <v>60</v>
      </c>
      <c r="J17" s="27">
        <v>32.5</v>
      </c>
      <c r="K17" s="27">
        <v>17.5</v>
      </c>
      <c r="L17" s="27">
        <v>37.5</v>
      </c>
      <c r="M17" s="27">
        <v>40</v>
      </c>
      <c r="N17" s="27">
        <v>26.5</v>
      </c>
      <c r="P17" s="34">
        <f t="shared" si="6"/>
        <v>10</v>
      </c>
    </row>
    <row r="18" ht="25.8" spans="1:16">
      <c r="A18" s="25" t="s">
        <v>76</v>
      </c>
      <c r="B18" s="29" t="s">
        <v>80</v>
      </c>
      <c r="C18" s="27">
        <v>41</v>
      </c>
      <c r="D18" s="27">
        <v>70</v>
      </c>
      <c r="E18" s="27">
        <v>179.5</v>
      </c>
      <c r="F18" s="27">
        <v>57.9</v>
      </c>
      <c r="G18" s="27">
        <v>17.5</v>
      </c>
      <c r="H18" s="27">
        <v>27.5</v>
      </c>
      <c r="I18" s="27">
        <v>38</v>
      </c>
      <c r="J18" s="27">
        <v>48.5</v>
      </c>
      <c r="K18" s="27">
        <v>62</v>
      </c>
      <c r="L18" s="27">
        <v>48</v>
      </c>
      <c r="M18" s="27">
        <v>21.5</v>
      </c>
      <c r="N18" s="27">
        <v>28.75</v>
      </c>
      <c r="P18" s="34">
        <f t="shared" si="6"/>
        <v>8</v>
      </c>
    </row>
    <row r="19" ht="25.8" spans="1:16">
      <c r="A19" s="25" t="s">
        <v>76</v>
      </c>
      <c r="B19" s="26" t="s">
        <v>81</v>
      </c>
      <c r="C19" s="27">
        <v>0</v>
      </c>
      <c r="D19" s="27">
        <v>70</v>
      </c>
      <c r="E19" s="27">
        <v>55</v>
      </c>
      <c r="F19" s="27">
        <v>153</v>
      </c>
      <c r="G19" s="27">
        <v>65.5</v>
      </c>
      <c r="H19" s="27">
        <v>67.5</v>
      </c>
      <c r="I19" s="27">
        <v>52.5</v>
      </c>
      <c r="J19" s="27">
        <v>30</v>
      </c>
      <c r="K19" s="27">
        <v>35.5</v>
      </c>
      <c r="L19" s="27">
        <v>44</v>
      </c>
      <c r="M19" s="27">
        <v>38</v>
      </c>
      <c r="N19" s="27">
        <v>83</v>
      </c>
      <c r="P19" s="34">
        <f t="shared" si="6"/>
        <v>11</v>
      </c>
    </row>
    <row r="20" ht="25.8" spans="1:16">
      <c r="A20" s="25" t="s">
        <v>76</v>
      </c>
      <c r="B20" s="26" t="s">
        <v>82</v>
      </c>
      <c r="C20" s="27">
        <v>0</v>
      </c>
      <c r="D20" s="27">
        <v>53.5</v>
      </c>
      <c r="E20" s="27">
        <v>64.5</v>
      </c>
      <c r="F20" s="27">
        <v>74</v>
      </c>
      <c r="G20" s="27">
        <v>57</v>
      </c>
      <c r="H20" s="27">
        <v>72.25</v>
      </c>
      <c r="I20" s="27">
        <v>39.5</v>
      </c>
      <c r="J20" s="27">
        <v>69</v>
      </c>
      <c r="K20" s="27">
        <v>62</v>
      </c>
      <c r="L20" s="27">
        <v>69</v>
      </c>
      <c r="M20" s="27">
        <v>47</v>
      </c>
      <c r="N20" s="27">
        <v>67</v>
      </c>
      <c r="P20" s="34">
        <f t="shared" si="6"/>
        <v>11</v>
      </c>
    </row>
    <row r="21" ht="25.8" spans="1:16">
      <c r="A21" s="25" t="s">
        <v>76</v>
      </c>
      <c r="B21" s="26" t="s">
        <v>83</v>
      </c>
      <c r="C21" s="27">
        <v>25</v>
      </c>
      <c r="D21" s="27">
        <v>80</v>
      </c>
      <c r="E21" s="27">
        <v>110.5</v>
      </c>
      <c r="F21" s="27">
        <v>40</v>
      </c>
      <c r="G21" s="27">
        <v>40</v>
      </c>
      <c r="H21" s="27">
        <v>45.25</v>
      </c>
      <c r="I21" s="27">
        <v>30</v>
      </c>
      <c r="J21" s="27">
        <v>31.5</v>
      </c>
      <c r="K21" s="27">
        <v>53.5</v>
      </c>
      <c r="L21" s="27">
        <v>27.5</v>
      </c>
      <c r="M21" s="27">
        <v>76</v>
      </c>
      <c r="N21" s="27">
        <v>44</v>
      </c>
      <c r="P21" s="34">
        <f t="shared" si="6"/>
        <v>10</v>
      </c>
    </row>
    <row r="22" ht="25.8" spans="1:16">
      <c r="A22" s="25" t="s">
        <v>76</v>
      </c>
      <c r="B22" s="26" t="s">
        <v>84</v>
      </c>
      <c r="C22" s="27">
        <v>0</v>
      </c>
      <c r="D22" s="27">
        <v>80</v>
      </c>
      <c r="E22" s="27">
        <v>53.5</v>
      </c>
      <c r="F22" s="27">
        <v>48.5</v>
      </c>
      <c r="G22" s="27">
        <v>30</v>
      </c>
      <c r="H22" s="27">
        <v>40</v>
      </c>
      <c r="I22" s="27">
        <v>102.5</v>
      </c>
      <c r="J22" s="27">
        <v>24</v>
      </c>
      <c r="K22" s="27">
        <v>35</v>
      </c>
      <c r="L22" s="27">
        <v>48</v>
      </c>
      <c r="M22" s="27">
        <v>32</v>
      </c>
      <c r="N22" s="27">
        <v>68</v>
      </c>
      <c r="P22" s="34">
        <f t="shared" si="6"/>
        <v>10</v>
      </c>
    </row>
  </sheetData>
  <mergeCells count="1">
    <mergeCell ref="AI2:AJ2"/>
  </mergeCells>
  <pageMargins left="0.7" right="0.7" top="0.75" bottom="0.75" header="0.3" footer="0.3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599993896298105"/>
  </sheetPr>
  <dimension ref="A1:S22"/>
  <sheetViews>
    <sheetView topLeftCell="K2" workbookViewId="0">
      <selection activeCell="R4" sqref="R4"/>
    </sheetView>
  </sheetViews>
  <sheetFormatPr defaultColWidth="9" defaultRowHeight="14.4"/>
  <cols>
    <col min="1" max="1" width="21.287037037037" customWidth="1"/>
    <col min="2" max="2" width="48.287037037037" customWidth="1"/>
    <col min="3" max="3" width="17.8518518518519" customWidth="1"/>
    <col min="4" max="4" width="13.4259259259259" customWidth="1"/>
    <col min="5" max="5" width="13.8518518518519" customWidth="1"/>
    <col min="6" max="6" width="9.13888888888889" customWidth="1"/>
    <col min="7" max="7" width="12.4259259259259" customWidth="1"/>
    <col min="8" max="8" width="9.71296296296296" customWidth="1"/>
    <col min="11" max="11" width="22" customWidth="1"/>
    <col min="12" max="12" width="48.287037037037" customWidth="1"/>
    <col min="13" max="13" width="17.4259259259259" customWidth="1"/>
    <col min="14" max="14" width="8.28703703703704" customWidth="1"/>
    <col min="16" max="16" width="21.4259259259259" customWidth="1"/>
    <col min="17" max="17" width="26" customWidth="1"/>
    <col min="18" max="18" width="18" customWidth="1"/>
    <col min="19" max="19" width="15.4259259259259" customWidth="1"/>
  </cols>
  <sheetData>
    <row r="1" hidden="1" spans="1:1">
      <c r="A1" t="s">
        <v>85</v>
      </c>
    </row>
    <row r="2" ht="18" spans="16:19">
      <c r="P2" s="23" t="s">
        <v>86</v>
      </c>
      <c r="Q2" s="31"/>
      <c r="R2" s="31"/>
      <c r="S2" s="31"/>
    </row>
    <row r="3" ht="51.6" spans="1:19">
      <c r="A3" s="14" t="s">
        <v>38</v>
      </c>
      <c r="B3" s="15" t="s">
        <v>87</v>
      </c>
      <c r="D3" s="16" t="s">
        <v>88</v>
      </c>
      <c r="E3" s="16"/>
      <c r="F3" s="16"/>
      <c r="G3" s="16"/>
      <c r="H3" s="16"/>
      <c r="K3" s="24" t="s">
        <v>60</v>
      </c>
      <c r="L3" s="24" t="s">
        <v>61</v>
      </c>
      <c r="M3" s="24" t="s">
        <v>89</v>
      </c>
      <c r="N3" s="24" t="s">
        <v>90</v>
      </c>
      <c r="P3" s="24" t="s">
        <v>89</v>
      </c>
      <c r="Q3" s="24" t="s">
        <v>91</v>
      </c>
      <c r="R3" s="24" t="s">
        <v>92</v>
      </c>
      <c r="S3" s="24" t="s">
        <v>93</v>
      </c>
    </row>
    <row r="4" ht="25.8" spans="1:19">
      <c r="A4" s="17" t="s">
        <v>45</v>
      </c>
      <c r="B4" s="17" t="s">
        <v>94</v>
      </c>
      <c r="C4" s="18" t="s">
        <v>95</v>
      </c>
      <c r="E4" s="19" t="s">
        <v>96</v>
      </c>
      <c r="F4" s="19" t="s">
        <v>97</v>
      </c>
      <c r="G4" s="19" t="s">
        <v>94</v>
      </c>
      <c r="H4" s="19" t="s">
        <v>93</v>
      </c>
      <c r="I4" s="19"/>
      <c r="K4" s="25" t="s">
        <v>76</v>
      </c>
      <c r="L4" s="26" t="s">
        <v>77</v>
      </c>
      <c r="M4" s="4" t="s">
        <v>53</v>
      </c>
      <c r="N4" s="27">
        <v>58.0333333333333</v>
      </c>
      <c r="P4" s="4" t="s">
        <v>53</v>
      </c>
      <c r="Q4" s="4">
        <f>COUNTIFS($M:$M,$P4,$N:$N,"&gt;=50")</f>
        <v>2</v>
      </c>
      <c r="R4" s="4">
        <f>COUNTIFS(M:M,P4,N:N,"&gt;=30",N:N,"&lt;40")</f>
        <v>0</v>
      </c>
      <c r="S4" s="4">
        <f>Q4+R4</f>
        <v>2</v>
      </c>
    </row>
    <row r="5" ht="25.8" spans="1:19">
      <c r="A5" s="4" t="s">
        <v>51</v>
      </c>
      <c r="B5" s="4" t="s">
        <v>96</v>
      </c>
      <c r="C5" s="18" t="s">
        <v>51</v>
      </c>
      <c r="E5" s="1">
        <f t="shared" ref="E5:G10" si="0">COUNTIFS($A:$A,$C5,$B:$B,E$4)</f>
        <v>1</v>
      </c>
      <c r="F5" s="1">
        <f t="shared" si="0"/>
        <v>0</v>
      </c>
      <c r="G5" s="1">
        <f t="shared" si="0"/>
        <v>0</v>
      </c>
      <c r="H5" s="19">
        <f>SUM(E5:G5)</f>
        <v>1</v>
      </c>
      <c r="I5" s="19"/>
      <c r="K5" s="25" t="s">
        <v>76</v>
      </c>
      <c r="L5" s="26" t="s">
        <v>78</v>
      </c>
      <c r="M5" s="4" t="s">
        <v>53</v>
      </c>
      <c r="N5" s="27">
        <v>45.875</v>
      </c>
      <c r="P5" s="26" t="s">
        <v>45</v>
      </c>
      <c r="Q5" s="4">
        <f t="shared" ref="Q5:Q8" si="1">COUNTIFS(M:M,P5,N:N,"&gt;=50")</f>
        <v>2</v>
      </c>
      <c r="R5" s="4">
        <f t="shared" ref="R5:R8" si="2">COUNTIFS(M:M,P5,N:N,"&gt;=30",N:N,"&lt;40")</f>
        <v>0</v>
      </c>
      <c r="S5" s="4">
        <f t="shared" ref="S5:S8" si="3">Q5+R5</f>
        <v>2</v>
      </c>
    </row>
    <row r="6" ht="25.8" spans="1:19">
      <c r="A6" s="4" t="s">
        <v>53</v>
      </c>
      <c r="B6" s="4" t="s">
        <v>97</v>
      </c>
      <c r="C6" s="20" t="s">
        <v>53</v>
      </c>
      <c r="E6" s="1">
        <f t="shared" si="0"/>
        <v>2</v>
      </c>
      <c r="F6" s="1">
        <f t="shared" si="0"/>
        <v>2</v>
      </c>
      <c r="G6" s="1">
        <f t="shared" si="0"/>
        <v>0</v>
      </c>
      <c r="H6" s="19">
        <f t="shared" ref="H6:H11" si="4">SUM(E6:G6)</f>
        <v>4</v>
      </c>
      <c r="I6" s="19"/>
      <c r="K6" s="25" t="s">
        <v>76</v>
      </c>
      <c r="L6" s="28" t="s">
        <v>79</v>
      </c>
      <c r="M6" s="26" t="s">
        <v>45</v>
      </c>
      <c r="N6" s="27">
        <v>51</v>
      </c>
      <c r="P6" s="4" t="s">
        <v>98</v>
      </c>
      <c r="Q6" s="4">
        <f t="shared" si="1"/>
        <v>2</v>
      </c>
      <c r="R6" s="4">
        <f t="shared" si="2"/>
        <v>1</v>
      </c>
      <c r="S6" s="4">
        <f t="shared" si="3"/>
        <v>3</v>
      </c>
    </row>
    <row r="7" ht="25.8" spans="1:19">
      <c r="A7" s="4" t="s">
        <v>45</v>
      </c>
      <c r="B7" s="4" t="s">
        <v>94</v>
      </c>
      <c r="C7" s="20" t="s">
        <v>98</v>
      </c>
      <c r="E7" s="1">
        <f t="shared" si="0"/>
        <v>1</v>
      </c>
      <c r="F7" s="1">
        <f t="shared" si="0"/>
        <v>0</v>
      </c>
      <c r="G7" s="1">
        <f t="shared" si="0"/>
        <v>2</v>
      </c>
      <c r="H7" s="19">
        <f t="shared" si="4"/>
        <v>3</v>
      </c>
      <c r="I7" s="19"/>
      <c r="K7" s="25" t="s">
        <v>76</v>
      </c>
      <c r="L7" s="29" t="s">
        <v>80</v>
      </c>
      <c r="M7" s="4" t="s">
        <v>98</v>
      </c>
      <c r="N7" s="27">
        <v>32</v>
      </c>
      <c r="P7" s="4" t="s">
        <v>51</v>
      </c>
      <c r="Q7" s="4">
        <f t="shared" si="1"/>
        <v>3</v>
      </c>
      <c r="R7" s="4">
        <f t="shared" si="2"/>
        <v>0</v>
      </c>
      <c r="S7" s="4">
        <f t="shared" si="3"/>
        <v>3</v>
      </c>
    </row>
    <row r="8" ht="25.8" spans="1:19">
      <c r="A8" s="4" t="s">
        <v>45</v>
      </c>
      <c r="B8" s="4" t="s">
        <v>96</v>
      </c>
      <c r="C8" s="20" t="s">
        <v>45</v>
      </c>
      <c r="E8" s="1">
        <f t="shared" si="0"/>
        <v>2</v>
      </c>
      <c r="F8" s="1">
        <f t="shared" si="0"/>
        <v>2</v>
      </c>
      <c r="G8" s="1">
        <f t="shared" si="0"/>
        <v>3</v>
      </c>
      <c r="H8" s="19">
        <f t="shared" si="4"/>
        <v>7</v>
      </c>
      <c r="I8" s="19"/>
      <c r="K8" s="25" t="s">
        <v>76</v>
      </c>
      <c r="L8" s="26" t="s">
        <v>81</v>
      </c>
      <c r="M8" s="4" t="s">
        <v>53</v>
      </c>
      <c r="N8" s="27">
        <v>56</v>
      </c>
      <c r="P8" s="4" t="s">
        <v>99</v>
      </c>
      <c r="Q8" s="4">
        <f t="shared" si="1"/>
        <v>0</v>
      </c>
      <c r="R8" s="4">
        <f t="shared" si="2"/>
        <v>1</v>
      </c>
      <c r="S8" s="4">
        <f t="shared" si="3"/>
        <v>1</v>
      </c>
    </row>
    <row r="9" ht="25.8" spans="1:19">
      <c r="A9" s="4" t="s">
        <v>45</v>
      </c>
      <c r="B9" s="4" t="s">
        <v>97</v>
      </c>
      <c r="C9" s="18" t="s">
        <v>58</v>
      </c>
      <c r="E9" s="1">
        <f t="shared" si="0"/>
        <v>2</v>
      </c>
      <c r="F9" s="1">
        <f t="shared" si="0"/>
        <v>0</v>
      </c>
      <c r="G9" s="1">
        <f t="shared" si="0"/>
        <v>0</v>
      </c>
      <c r="H9" s="19">
        <f t="shared" si="4"/>
        <v>2</v>
      </c>
      <c r="I9" s="19"/>
      <c r="K9" s="25" t="s">
        <v>76</v>
      </c>
      <c r="L9" s="26" t="s">
        <v>82</v>
      </c>
      <c r="M9" s="4" t="s">
        <v>99</v>
      </c>
      <c r="N9" s="27">
        <v>37</v>
      </c>
      <c r="P9" s="30" t="s">
        <v>93</v>
      </c>
      <c r="Q9" s="30">
        <f>SUM(Q4:Q8)</f>
        <v>9</v>
      </c>
      <c r="R9" s="30">
        <f>SUM(R4:R8)</f>
        <v>2</v>
      </c>
      <c r="S9" s="30">
        <f>SUM(S4:S8)</f>
        <v>11</v>
      </c>
    </row>
    <row r="10" ht="25.8" spans="1:14">
      <c r="A10" s="4" t="s">
        <v>58</v>
      </c>
      <c r="B10" s="4" t="s">
        <v>96</v>
      </c>
      <c r="C10" s="18" t="s">
        <v>100</v>
      </c>
      <c r="E10" s="1">
        <f t="shared" si="0"/>
        <v>0</v>
      </c>
      <c r="F10" s="1">
        <f t="shared" si="0"/>
        <v>0</v>
      </c>
      <c r="G10" s="1">
        <f t="shared" si="0"/>
        <v>2</v>
      </c>
      <c r="H10" s="19">
        <f t="shared" si="4"/>
        <v>2</v>
      </c>
      <c r="I10" s="19"/>
      <c r="K10" s="25" t="s">
        <v>76</v>
      </c>
      <c r="L10" s="26" t="s">
        <v>83</v>
      </c>
      <c r="M10" s="28" t="s">
        <v>51</v>
      </c>
      <c r="N10" s="27">
        <v>51</v>
      </c>
    </row>
    <row r="11" ht="25.8" spans="1:14">
      <c r="A11" s="4" t="s">
        <v>53</v>
      </c>
      <c r="B11" s="4" t="s">
        <v>97</v>
      </c>
      <c r="C11" s="18" t="s">
        <v>93</v>
      </c>
      <c r="E11" s="21">
        <f>SUM(E5:E10)</f>
        <v>8</v>
      </c>
      <c r="F11" s="21">
        <f>SUM(F5:F10)</f>
        <v>4</v>
      </c>
      <c r="G11" s="21">
        <f>SUM(G5:G10)</f>
        <v>7</v>
      </c>
      <c r="H11" s="19">
        <f t="shared" si="4"/>
        <v>19</v>
      </c>
      <c r="K11" s="25" t="s">
        <v>76</v>
      </c>
      <c r="L11" s="26" t="s">
        <v>84</v>
      </c>
      <c r="M11" s="26" t="s">
        <v>45</v>
      </c>
      <c r="N11" s="27">
        <v>46.75</v>
      </c>
    </row>
    <row r="12" ht="25.8" spans="1:14">
      <c r="A12" s="4" t="s">
        <v>53</v>
      </c>
      <c r="B12" s="4" t="s">
        <v>96</v>
      </c>
      <c r="C12" s="22"/>
      <c r="K12" s="25" t="s">
        <v>76</v>
      </c>
      <c r="L12" s="26" t="s">
        <v>78</v>
      </c>
      <c r="M12" s="4" t="s">
        <v>98</v>
      </c>
      <c r="N12" s="27">
        <v>52</v>
      </c>
    </row>
    <row r="13" ht="25.8" spans="1:14">
      <c r="A13" s="4" t="s">
        <v>53</v>
      </c>
      <c r="B13" s="4" t="s">
        <v>96</v>
      </c>
      <c r="C13" s="22"/>
      <c r="K13" s="25" t="s">
        <v>76</v>
      </c>
      <c r="L13" s="28" t="s">
        <v>79</v>
      </c>
      <c r="M13" s="4" t="s">
        <v>99</v>
      </c>
      <c r="N13" s="27">
        <v>45</v>
      </c>
    </row>
    <row r="14" ht="25.8" spans="1:14">
      <c r="A14" s="4" t="s">
        <v>100</v>
      </c>
      <c r="B14" s="4" t="s">
        <v>94</v>
      </c>
      <c r="K14" s="25" t="s">
        <v>76</v>
      </c>
      <c r="L14" s="29" t="s">
        <v>80</v>
      </c>
      <c r="M14" s="26" t="s">
        <v>45</v>
      </c>
      <c r="N14" s="27">
        <v>51</v>
      </c>
    </row>
    <row r="15" ht="25.8" spans="1:14">
      <c r="A15" s="4" t="s">
        <v>45</v>
      </c>
      <c r="B15" s="4" t="s">
        <v>94</v>
      </c>
      <c r="K15" s="25" t="s">
        <v>76</v>
      </c>
      <c r="L15" s="26" t="s">
        <v>81</v>
      </c>
      <c r="M15" s="4" t="s">
        <v>99</v>
      </c>
      <c r="N15" s="27">
        <v>29</v>
      </c>
    </row>
    <row r="16" ht="25.8" spans="1:14">
      <c r="A16" s="4" t="s">
        <v>58</v>
      </c>
      <c r="B16" s="4" t="s">
        <v>96</v>
      </c>
      <c r="K16" s="25" t="s">
        <v>76</v>
      </c>
      <c r="L16" s="26" t="s">
        <v>77</v>
      </c>
      <c r="M16" s="28" t="s">
        <v>51</v>
      </c>
      <c r="N16" s="27">
        <v>54</v>
      </c>
    </row>
    <row r="17" ht="25.8" spans="1:14">
      <c r="A17" s="4" t="s">
        <v>45</v>
      </c>
      <c r="B17" s="4" t="s">
        <v>97</v>
      </c>
      <c r="K17" s="25" t="s">
        <v>76</v>
      </c>
      <c r="L17" s="26" t="s">
        <v>78</v>
      </c>
      <c r="M17" s="4" t="s">
        <v>98</v>
      </c>
      <c r="N17" s="27">
        <v>54</v>
      </c>
    </row>
    <row r="18" ht="25.8" spans="1:14">
      <c r="A18" s="4" t="s">
        <v>98</v>
      </c>
      <c r="B18" s="4" t="s">
        <v>94</v>
      </c>
      <c r="K18" s="25" t="s">
        <v>76</v>
      </c>
      <c r="L18" s="28" t="s">
        <v>79</v>
      </c>
      <c r="M18" s="28" t="s">
        <v>51</v>
      </c>
      <c r="N18" s="27">
        <v>50</v>
      </c>
    </row>
    <row r="19" ht="25.8" spans="1:2">
      <c r="A19" s="4" t="s">
        <v>100</v>
      </c>
      <c r="B19" s="4" t="s">
        <v>94</v>
      </c>
    </row>
    <row r="20" ht="25.8" spans="1:2">
      <c r="A20" s="4" t="s">
        <v>98</v>
      </c>
      <c r="B20" s="4" t="s">
        <v>94</v>
      </c>
    </row>
    <row r="21" ht="25.8" spans="1:2">
      <c r="A21" s="4" t="s">
        <v>45</v>
      </c>
      <c r="B21" s="4" t="s">
        <v>96</v>
      </c>
    </row>
    <row r="22" ht="25.8" spans="1:2">
      <c r="A22" s="4" t="s">
        <v>98</v>
      </c>
      <c r="B22" s="4" t="s">
        <v>96</v>
      </c>
    </row>
  </sheetData>
  <mergeCells count="2">
    <mergeCell ref="P2:S2"/>
    <mergeCell ref="D3:H3"/>
  </mergeCells>
  <pageMargins left="0.7" right="0.7" top="0.75" bottom="0.75" header="0.3" footer="0.3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399975585192419"/>
  </sheetPr>
  <dimension ref="A1:P15"/>
  <sheetViews>
    <sheetView topLeftCell="A3" workbookViewId="0">
      <selection activeCell="K18" sqref="K18"/>
    </sheetView>
  </sheetViews>
  <sheetFormatPr defaultColWidth="9" defaultRowHeight="22.5" customHeight="1"/>
  <cols>
    <col min="1" max="1" width="19" customWidth="1"/>
    <col min="2" max="2" width="12.712962962963" customWidth="1"/>
    <col min="3" max="3" width="12.287037037037" customWidth="1"/>
    <col min="4" max="4" width="12.712962962963" customWidth="1"/>
    <col min="5" max="5" width="12.5740740740741" customWidth="1"/>
    <col min="6" max="6" width="14.1388888888889" customWidth="1"/>
    <col min="7" max="7" width="13.1388888888889" customWidth="1"/>
    <col min="8" max="8" width="12.1388888888889" customWidth="1"/>
    <col min="10" max="10" width="17" customWidth="1"/>
    <col min="11" max="11" width="19" customWidth="1"/>
    <col min="12" max="12" width="9.28703703703704" customWidth="1"/>
    <col min="14" max="14" width="11.5740740740741" customWidth="1"/>
  </cols>
  <sheetData>
    <row r="1" hidden="1" customHeight="1" spans="1:1">
      <c r="A1" t="s">
        <v>101</v>
      </c>
    </row>
    <row r="2" hidden="1" customHeight="1" spans="1:16">
      <c r="A2" t="s">
        <v>102</v>
      </c>
      <c r="J2" s="10"/>
      <c r="K2" s="10"/>
      <c r="L2" s="10"/>
      <c r="N2" s="10"/>
      <c r="O2" s="10"/>
      <c r="P2" s="10"/>
    </row>
    <row r="3" customHeight="1" spans="10:16">
      <c r="J3" s="10" t="s">
        <v>103</v>
      </c>
      <c r="K3" s="10"/>
      <c r="L3" s="10"/>
      <c r="N3" s="10" t="s">
        <v>104</v>
      </c>
      <c r="O3" s="10"/>
      <c r="P3" s="10"/>
    </row>
    <row r="4" customHeight="1" spans="1:16">
      <c r="A4" s="6" t="s">
        <v>105</v>
      </c>
      <c r="B4" s="7" t="s">
        <v>106</v>
      </c>
      <c r="C4" s="7" t="s">
        <v>107</v>
      </c>
      <c r="D4" s="7" t="s">
        <v>108</v>
      </c>
      <c r="E4" s="7" t="s">
        <v>109</v>
      </c>
      <c r="F4" s="7" t="s">
        <v>110</v>
      </c>
      <c r="G4" s="7" t="s">
        <v>111</v>
      </c>
      <c r="H4" s="7" t="s">
        <v>112</v>
      </c>
      <c r="I4" s="11"/>
      <c r="J4" s="7" t="s">
        <v>113</v>
      </c>
      <c r="K4" s="7"/>
      <c r="L4" s="7"/>
      <c r="N4" s="7" t="s">
        <v>114</v>
      </c>
      <c r="O4" s="7"/>
      <c r="P4" s="7"/>
    </row>
    <row r="5" customHeight="1" spans="1:16">
      <c r="A5" s="8" t="s">
        <v>45</v>
      </c>
      <c r="B5" s="9">
        <v>1105</v>
      </c>
      <c r="C5" s="9">
        <v>1106</v>
      </c>
      <c r="D5" s="9">
        <v>1123</v>
      </c>
      <c r="E5" s="9">
        <v>1164</v>
      </c>
      <c r="F5" s="9">
        <v>1176</v>
      </c>
      <c r="G5" s="9">
        <v>1186</v>
      </c>
      <c r="H5" s="9">
        <v>1196</v>
      </c>
      <c r="I5" s="11"/>
      <c r="J5" s="12">
        <f>LARGE(B5:H5,1)</f>
        <v>1196</v>
      </c>
      <c r="K5" s="12">
        <f>LARGE(B5:H5,2)</f>
        <v>1186</v>
      </c>
      <c r="L5" s="12">
        <f>LARGE(B5:H5,3)</f>
        <v>1176</v>
      </c>
      <c r="N5" s="13">
        <f>SMALL(B5:H5,1)</f>
        <v>1105</v>
      </c>
      <c r="O5" s="13">
        <f>SMALL(B5:H5,2)</f>
        <v>1106</v>
      </c>
      <c r="P5" s="13">
        <f>SMALL(B5:H5,3)</f>
        <v>1123</v>
      </c>
    </row>
    <row r="6" customHeight="1" spans="1:16">
      <c r="A6" s="8" t="s">
        <v>58</v>
      </c>
      <c r="B6" s="9">
        <v>1122</v>
      </c>
      <c r="C6" s="9">
        <v>1146</v>
      </c>
      <c r="D6" s="9">
        <v>1155</v>
      </c>
      <c r="E6" s="9">
        <v>1194</v>
      </c>
      <c r="F6" s="9">
        <v>1116</v>
      </c>
      <c r="G6" s="9">
        <v>1168</v>
      </c>
      <c r="H6" s="9">
        <v>1190</v>
      </c>
      <c r="I6" s="11"/>
      <c r="J6" s="12">
        <f t="shared" ref="J6:J15" si="0">LARGE(B6:H6,1)</f>
        <v>1194</v>
      </c>
      <c r="K6" s="12">
        <f t="shared" ref="K6:K15" si="1">LARGE(B6:H6,2)</f>
        <v>1190</v>
      </c>
      <c r="L6" s="12">
        <f t="shared" ref="L6:L15" si="2">LARGE(B6:H6,3)</f>
        <v>1168</v>
      </c>
      <c r="N6" s="13">
        <f t="shared" ref="N6:N15" si="3">SMALL(B6:H6,1)</f>
        <v>1116</v>
      </c>
      <c r="O6" s="13">
        <f t="shared" ref="O6:O15" si="4">SMALL(B6:H6,2)</f>
        <v>1122</v>
      </c>
      <c r="P6" s="13">
        <f t="shared" ref="P6:P15" si="5">SMALL(B6:H6,3)</f>
        <v>1146</v>
      </c>
    </row>
    <row r="7" customHeight="1" spans="1:16">
      <c r="A7" s="8" t="s">
        <v>115</v>
      </c>
      <c r="B7" s="9">
        <v>1136</v>
      </c>
      <c r="C7" s="9">
        <v>1165</v>
      </c>
      <c r="D7" s="9">
        <v>1177</v>
      </c>
      <c r="E7" s="9">
        <v>1125</v>
      </c>
      <c r="F7" s="9">
        <v>1101</v>
      </c>
      <c r="G7" s="9">
        <v>1110</v>
      </c>
      <c r="H7" s="9">
        <v>1158</v>
      </c>
      <c r="I7" s="11"/>
      <c r="J7" s="12">
        <f t="shared" si="0"/>
        <v>1177</v>
      </c>
      <c r="K7" s="12">
        <f t="shared" si="1"/>
        <v>1165</v>
      </c>
      <c r="L7" s="12">
        <f t="shared" si="2"/>
        <v>1158</v>
      </c>
      <c r="N7" s="13">
        <f t="shared" si="3"/>
        <v>1101</v>
      </c>
      <c r="O7" s="13">
        <f t="shared" si="4"/>
        <v>1110</v>
      </c>
      <c r="P7" s="13">
        <f t="shared" si="5"/>
        <v>1125</v>
      </c>
    </row>
    <row r="8" customHeight="1" spans="1:16">
      <c r="A8" s="8" t="s">
        <v>100</v>
      </c>
      <c r="B8" s="9">
        <v>1114</v>
      </c>
      <c r="C8" s="9">
        <v>1125</v>
      </c>
      <c r="D8" s="9">
        <v>1158</v>
      </c>
      <c r="E8" s="9">
        <v>1155</v>
      </c>
      <c r="F8" s="9">
        <v>1128</v>
      </c>
      <c r="G8" s="9">
        <v>1144</v>
      </c>
      <c r="H8" s="9">
        <v>1144</v>
      </c>
      <c r="I8" s="11"/>
      <c r="J8" s="12">
        <f t="shared" si="0"/>
        <v>1158</v>
      </c>
      <c r="K8" s="12">
        <f t="shared" si="1"/>
        <v>1155</v>
      </c>
      <c r="L8" s="12">
        <f t="shared" si="2"/>
        <v>1144</v>
      </c>
      <c r="N8" s="13">
        <f t="shared" si="3"/>
        <v>1114</v>
      </c>
      <c r="O8" s="13">
        <f t="shared" si="4"/>
        <v>1125</v>
      </c>
      <c r="P8" s="13">
        <f t="shared" si="5"/>
        <v>1128</v>
      </c>
    </row>
    <row r="9" customHeight="1" spans="1:16">
      <c r="A9" s="8" t="s">
        <v>116</v>
      </c>
      <c r="B9" s="9">
        <v>1181</v>
      </c>
      <c r="C9" s="9">
        <v>1147</v>
      </c>
      <c r="D9" s="9">
        <v>1168</v>
      </c>
      <c r="E9" s="9">
        <v>1157</v>
      </c>
      <c r="F9" s="9">
        <v>1151</v>
      </c>
      <c r="G9" s="9">
        <v>1178</v>
      </c>
      <c r="H9" s="9">
        <v>1144</v>
      </c>
      <c r="I9" s="11"/>
      <c r="J9" s="12">
        <f t="shared" si="0"/>
        <v>1181</v>
      </c>
      <c r="K9" s="12">
        <f t="shared" si="1"/>
        <v>1178</v>
      </c>
      <c r="L9" s="12">
        <f t="shared" si="2"/>
        <v>1168</v>
      </c>
      <c r="N9" s="13">
        <f t="shared" si="3"/>
        <v>1144</v>
      </c>
      <c r="O9" s="13">
        <f t="shared" si="4"/>
        <v>1147</v>
      </c>
      <c r="P9" s="13">
        <f t="shared" si="5"/>
        <v>1151</v>
      </c>
    </row>
    <row r="10" customHeight="1" spans="1:16">
      <c r="A10" s="8" t="s">
        <v>53</v>
      </c>
      <c r="B10" s="9">
        <v>1183</v>
      </c>
      <c r="C10" s="9">
        <v>1166</v>
      </c>
      <c r="D10" s="9">
        <v>1159</v>
      </c>
      <c r="E10" s="9">
        <v>1124</v>
      </c>
      <c r="F10" s="9">
        <v>1142</v>
      </c>
      <c r="G10" s="9">
        <v>1188</v>
      </c>
      <c r="H10" s="9">
        <v>1134</v>
      </c>
      <c r="I10" s="11"/>
      <c r="J10" s="12">
        <f t="shared" si="0"/>
        <v>1188</v>
      </c>
      <c r="K10" s="12">
        <f t="shared" si="1"/>
        <v>1183</v>
      </c>
      <c r="L10" s="12">
        <f t="shared" si="2"/>
        <v>1166</v>
      </c>
      <c r="N10" s="13">
        <f t="shared" si="3"/>
        <v>1124</v>
      </c>
      <c r="O10" s="13">
        <f t="shared" si="4"/>
        <v>1134</v>
      </c>
      <c r="P10" s="13">
        <f t="shared" si="5"/>
        <v>1142</v>
      </c>
    </row>
    <row r="11" customHeight="1" spans="1:16">
      <c r="A11" s="8" t="s">
        <v>117</v>
      </c>
      <c r="B11" s="9">
        <v>1129</v>
      </c>
      <c r="C11" s="9">
        <v>1174</v>
      </c>
      <c r="D11" s="9">
        <v>1137</v>
      </c>
      <c r="E11" s="9">
        <v>1183</v>
      </c>
      <c r="F11" s="9">
        <v>1144</v>
      </c>
      <c r="G11" s="9">
        <v>1119</v>
      </c>
      <c r="H11" s="9">
        <v>1127</v>
      </c>
      <c r="I11" s="11"/>
      <c r="J11" s="12">
        <f t="shared" si="0"/>
        <v>1183</v>
      </c>
      <c r="K11" s="12">
        <f t="shared" si="1"/>
        <v>1174</v>
      </c>
      <c r="L11" s="12">
        <f t="shared" si="2"/>
        <v>1144</v>
      </c>
      <c r="N11" s="13">
        <f t="shared" si="3"/>
        <v>1119</v>
      </c>
      <c r="O11" s="13">
        <f t="shared" si="4"/>
        <v>1127</v>
      </c>
      <c r="P11" s="13">
        <f t="shared" si="5"/>
        <v>1129</v>
      </c>
    </row>
    <row r="12" customHeight="1" spans="1:16">
      <c r="A12" s="8" t="s">
        <v>51</v>
      </c>
      <c r="B12" s="9">
        <v>1164</v>
      </c>
      <c r="C12" s="9">
        <v>1119</v>
      </c>
      <c r="D12" s="9">
        <v>1176</v>
      </c>
      <c r="E12" s="9">
        <v>1128</v>
      </c>
      <c r="F12" s="9">
        <v>1187</v>
      </c>
      <c r="G12" s="9">
        <v>1160</v>
      </c>
      <c r="H12" s="9">
        <v>1115</v>
      </c>
      <c r="I12" s="11"/>
      <c r="J12" s="12">
        <f t="shared" si="0"/>
        <v>1187</v>
      </c>
      <c r="K12" s="12">
        <f t="shared" si="1"/>
        <v>1176</v>
      </c>
      <c r="L12" s="12">
        <f t="shared" si="2"/>
        <v>1164</v>
      </c>
      <c r="N12" s="13">
        <f t="shared" si="3"/>
        <v>1115</v>
      </c>
      <c r="O12" s="13">
        <f t="shared" si="4"/>
        <v>1119</v>
      </c>
      <c r="P12" s="13">
        <f t="shared" si="5"/>
        <v>1128</v>
      </c>
    </row>
    <row r="13" customHeight="1" spans="1:16">
      <c r="A13" s="8" t="s">
        <v>118</v>
      </c>
      <c r="B13" s="9">
        <v>1101</v>
      </c>
      <c r="C13" s="9">
        <v>1176</v>
      </c>
      <c r="D13" s="9">
        <v>1183</v>
      </c>
      <c r="E13" s="9">
        <v>1130</v>
      </c>
      <c r="F13" s="9">
        <v>1188</v>
      </c>
      <c r="G13" s="9">
        <v>1118</v>
      </c>
      <c r="H13" s="9">
        <v>1110</v>
      </c>
      <c r="I13" s="11"/>
      <c r="J13" s="12">
        <f t="shared" si="0"/>
        <v>1188</v>
      </c>
      <c r="K13" s="12">
        <f t="shared" si="1"/>
        <v>1183</v>
      </c>
      <c r="L13" s="12">
        <f t="shared" si="2"/>
        <v>1176</v>
      </c>
      <c r="N13" s="13">
        <f t="shared" si="3"/>
        <v>1101</v>
      </c>
      <c r="O13" s="13">
        <f t="shared" si="4"/>
        <v>1110</v>
      </c>
      <c r="P13" s="13">
        <f t="shared" si="5"/>
        <v>1118</v>
      </c>
    </row>
    <row r="14" customHeight="1" spans="1:16">
      <c r="A14" s="8" t="s">
        <v>119</v>
      </c>
      <c r="B14" s="9">
        <v>1189</v>
      </c>
      <c r="C14" s="9">
        <v>1127</v>
      </c>
      <c r="D14" s="9">
        <v>1105</v>
      </c>
      <c r="E14" s="9">
        <v>1179</v>
      </c>
      <c r="F14" s="9">
        <v>1174</v>
      </c>
      <c r="G14" s="9">
        <v>1156</v>
      </c>
      <c r="H14" s="9">
        <v>1109</v>
      </c>
      <c r="I14" s="11"/>
      <c r="J14" s="12">
        <f t="shared" si="0"/>
        <v>1189</v>
      </c>
      <c r="K14" s="12">
        <f t="shared" si="1"/>
        <v>1179</v>
      </c>
      <c r="L14" s="12">
        <f t="shared" si="2"/>
        <v>1174</v>
      </c>
      <c r="N14" s="13">
        <f t="shared" si="3"/>
        <v>1105</v>
      </c>
      <c r="O14" s="13">
        <f t="shared" si="4"/>
        <v>1109</v>
      </c>
      <c r="P14" s="13">
        <f t="shared" si="5"/>
        <v>1127</v>
      </c>
    </row>
    <row r="15" customHeight="1" spans="1:16">
      <c r="A15" s="8" t="s">
        <v>120</v>
      </c>
      <c r="B15" s="9">
        <v>1151</v>
      </c>
      <c r="C15" s="9">
        <v>1163</v>
      </c>
      <c r="D15" s="9">
        <v>1138</v>
      </c>
      <c r="E15" s="9">
        <v>1189</v>
      </c>
      <c r="F15" s="9">
        <v>1106</v>
      </c>
      <c r="G15" s="9">
        <v>1133</v>
      </c>
      <c r="H15" s="9">
        <v>1103</v>
      </c>
      <c r="I15" s="11"/>
      <c r="J15" s="12">
        <f t="shared" si="0"/>
        <v>1189</v>
      </c>
      <c r="K15" s="12">
        <f t="shared" si="1"/>
        <v>1163</v>
      </c>
      <c r="L15" s="12">
        <f t="shared" si="2"/>
        <v>1151</v>
      </c>
      <c r="N15" s="13">
        <f t="shared" si="3"/>
        <v>1103</v>
      </c>
      <c r="O15" s="13">
        <f t="shared" si="4"/>
        <v>1106</v>
      </c>
      <c r="P15" s="13">
        <f t="shared" si="5"/>
        <v>1133</v>
      </c>
    </row>
  </sheetData>
  <sortState ref="B5:H5" columnSort="1">
    <sortCondition ref="B5:H5"/>
  </sortState>
  <mergeCells count="6">
    <mergeCell ref="J2:L2"/>
    <mergeCell ref="N2:P2"/>
    <mergeCell ref="J3:L3"/>
    <mergeCell ref="N3:P3"/>
    <mergeCell ref="J4:L4"/>
    <mergeCell ref="N4:P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599993896298105"/>
  </sheetPr>
  <dimension ref="A1:K12"/>
  <sheetViews>
    <sheetView tabSelected="1" topLeftCell="A2" workbookViewId="0">
      <selection activeCell="K16" sqref="K16"/>
    </sheetView>
  </sheetViews>
  <sheetFormatPr defaultColWidth="9" defaultRowHeight="14.4"/>
  <cols>
    <col min="2" max="2" width="18.4259259259259" customWidth="1"/>
    <col min="3" max="3" width="10.8518518518519" customWidth="1"/>
    <col min="6" max="6" width="17.4259259259259" customWidth="1"/>
    <col min="7" max="7" width="15.1388888888889" customWidth="1"/>
    <col min="10" max="10" width="35.1388888888889" customWidth="1"/>
    <col min="11" max="11" width="33.287037037037" customWidth="1"/>
  </cols>
  <sheetData>
    <row r="1" hidden="1" spans="1:1">
      <c r="A1" t="s">
        <v>11</v>
      </c>
    </row>
    <row r="3" ht="25.8" spans="6:11">
      <c r="F3" s="1" t="s">
        <v>121</v>
      </c>
      <c r="G3" s="1"/>
      <c r="J3" s="3" t="s">
        <v>122</v>
      </c>
      <c r="K3" s="3"/>
    </row>
    <row r="4" ht="25.8" spans="2:11">
      <c r="B4" s="2" t="s">
        <v>105</v>
      </c>
      <c r="C4" s="2" t="s">
        <v>123</v>
      </c>
      <c r="F4" s="2" t="s">
        <v>105</v>
      </c>
      <c r="G4" s="2" t="s">
        <v>123</v>
      </c>
      <c r="J4" s="4" t="s">
        <v>121</v>
      </c>
      <c r="K4" s="4"/>
    </row>
    <row r="5" ht="25.8" spans="2:11">
      <c r="B5" s="2" t="s">
        <v>51</v>
      </c>
      <c r="C5" s="2">
        <v>1123</v>
      </c>
      <c r="F5" s="2" t="s">
        <v>51</v>
      </c>
      <c r="G5" s="2">
        <f>VLOOKUP(F5,B5:C12,2,0)</f>
        <v>1123</v>
      </c>
      <c r="J5" s="5" t="s">
        <v>124</v>
      </c>
      <c r="K5" s="5" t="s">
        <v>124</v>
      </c>
    </row>
    <row r="6" ht="25.8" spans="2:11">
      <c r="B6" s="2" t="s">
        <v>99</v>
      </c>
      <c r="C6" s="2">
        <v>2072</v>
      </c>
      <c r="F6" s="2" t="s">
        <v>99</v>
      </c>
      <c r="G6" s="2">
        <f t="shared" ref="G6:G12" si="0">VLOOKUP(F6,B6:C13,2,0)</f>
        <v>2072</v>
      </c>
      <c r="J6" s="5" t="s">
        <v>125</v>
      </c>
      <c r="K6" s="5" t="str">
        <f>TRIM(J6)</f>
        <v>Ram Kumar Sharma</v>
      </c>
    </row>
    <row r="7" ht="25.8" spans="2:11">
      <c r="B7" s="2" t="s">
        <v>126</v>
      </c>
      <c r="C7" s="2">
        <v>1517</v>
      </c>
      <c r="F7" s="2" t="s">
        <v>126</v>
      </c>
      <c r="G7" s="2">
        <f t="shared" si="0"/>
        <v>1517</v>
      </c>
      <c r="J7" s="5" t="s">
        <v>127</v>
      </c>
      <c r="K7" s="5" t="str">
        <f>TRIM(J7)</f>
        <v>Manoj Jain</v>
      </c>
    </row>
    <row r="8" ht="25.8" spans="2:11">
      <c r="B8" s="2" t="s">
        <v>128</v>
      </c>
      <c r="C8" s="2">
        <v>1229</v>
      </c>
      <c r="F8" s="2" t="s">
        <v>128</v>
      </c>
      <c r="G8" s="2">
        <f t="shared" si="0"/>
        <v>1229</v>
      </c>
      <c r="J8" s="5" t="s">
        <v>129</v>
      </c>
      <c r="K8" s="5" t="str">
        <f t="shared" ref="K7:K11" si="1">TRIM(J8)</f>
        <v>Raghuveer Singh</v>
      </c>
    </row>
    <row r="9" ht="25.8" spans="2:11">
      <c r="B9" s="2" t="s">
        <v>130</v>
      </c>
      <c r="C9" s="2">
        <v>2464</v>
      </c>
      <c r="F9" s="2" t="s">
        <v>130</v>
      </c>
      <c r="G9" s="2">
        <f t="shared" si="0"/>
        <v>2464</v>
      </c>
      <c r="J9" s="5" t="s">
        <v>131</v>
      </c>
      <c r="K9" s="5" t="str">
        <f t="shared" si="1"/>
        <v>Ajay Sharma</v>
      </c>
    </row>
    <row r="10" ht="25.8" spans="2:11">
      <c r="B10" s="2" t="s">
        <v>53</v>
      </c>
      <c r="C10" s="2">
        <v>1534</v>
      </c>
      <c r="F10" s="2" t="s">
        <v>53</v>
      </c>
      <c r="G10" s="2">
        <f t="shared" si="0"/>
        <v>1534</v>
      </c>
      <c r="J10" s="5" t="s">
        <v>132</v>
      </c>
      <c r="K10" s="5" t="str">
        <f t="shared" si="1"/>
        <v>Akshay Singh</v>
      </c>
    </row>
    <row r="11" ht="25.8" spans="2:11">
      <c r="B11" s="2" t="s">
        <v>133</v>
      </c>
      <c r="C11" s="2">
        <v>1843</v>
      </c>
      <c r="F11" s="2" t="s">
        <v>133</v>
      </c>
      <c r="G11" s="2">
        <f t="shared" si="0"/>
        <v>1843</v>
      </c>
      <c r="J11" s="5" t="s">
        <v>134</v>
      </c>
      <c r="K11" s="5" t="str">
        <f t="shared" si="1"/>
        <v>Nitesh Joshi</v>
      </c>
    </row>
    <row r="12" ht="25.8" spans="2:7">
      <c r="B12" s="2" t="s">
        <v>118</v>
      </c>
      <c r="C12" s="2">
        <v>925</v>
      </c>
      <c r="F12" s="2" t="s">
        <v>118</v>
      </c>
      <c r="G12" s="2">
        <f t="shared" si="0"/>
        <v>925</v>
      </c>
    </row>
  </sheetData>
  <mergeCells count="3">
    <mergeCell ref="F3:G3"/>
    <mergeCell ref="J3:K3"/>
    <mergeCell ref="J4:K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Index</vt:lpstr>
      <vt:lpstr>Summary</vt:lpstr>
      <vt:lpstr>COUNTAIF</vt:lpstr>
      <vt:lpstr>Countifs</vt:lpstr>
      <vt:lpstr>Large &amp; Small</vt:lpstr>
      <vt:lpstr>Trim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archi</cp:lastModifiedBy>
  <dcterms:created xsi:type="dcterms:W3CDTF">2021-06-21T13:01:00Z</dcterms:created>
  <dcterms:modified xsi:type="dcterms:W3CDTF">2021-06-25T18:14:20Z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1033-11.2.0.10152</vt:lpwstr>
  </property>
</Properties>
</file>